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547386dd34b5ff/Documents/CMTM5 enhancer paper writing/Journal 4 Genome research/Current draft and edits/Genome Research resubmission package/"/>
    </mc:Choice>
  </mc:AlternateContent>
  <xr:revisionPtr revIDLastSave="64" documentId="8_{8A9A90A6-35D6-42B7-B774-F8CB4D09A2D5}" xr6:coauthVersionLast="47" xr6:coauthVersionMax="47" xr10:uidLastSave="{6BCCC27D-49E3-4874-AC30-0AE01DE1F220}"/>
  <bookViews>
    <workbookView xWindow="28680" yWindow="-120" windowWidth="29040" windowHeight="15720" xr2:uid="{1E0FB68D-D705-4897-ACDE-4A5A5F5AD528}"/>
  </bookViews>
  <sheets>
    <sheet name="Index" sheetId="1" r:id="rId1"/>
    <sheet name="CM" sheetId="9" r:id="rId2"/>
    <sheet name="CAD" sheetId="10" r:id="rId3"/>
    <sheet name="MYH6_Enhancer_Variant_Region1" sheetId="11" r:id="rId4"/>
    <sheet name="MYH6_Enhancer_Variant_Region2" sheetId="12" r:id="rId5"/>
    <sheet name="MYH6_Enhancer_Variant region 3" sheetId="13" r:id="rId6"/>
    <sheet name="SNP_Motif_position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4" l="1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</calcChain>
</file>

<file path=xl/sharedStrings.xml><?xml version="1.0" encoding="utf-8"?>
<sst xmlns="http://schemas.openxmlformats.org/spreadsheetml/2006/main" count="848" uniqueCount="258">
  <si>
    <t>Tab</t>
  </si>
  <si>
    <t>Summary of contents</t>
  </si>
  <si>
    <t>G</t>
  </si>
  <si>
    <t>T</t>
  </si>
  <si>
    <t>A</t>
  </si>
  <si>
    <t>C</t>
  </si>
  <si>
    <t>GC</t>
  </si>
  <si>
    <t>PHRED</t>
  </si>
  <si>
    <t>chr14</t>
  </si>
  <si>
    <t>X.CHROM</t>
  </si>
  <si>
    <t>POS</t>
  </si>
  <si>
    <t>ID</t>
  </si>
  <si>
    <t>REF</t>
  </si>
  <si>
    <t>ALT</t>
  </si>
  <si>
    <t>QUAL</t>
  </si>
  <si>
    <t>FILTER</t>
  </si>
  <si>
    <t>INFO</t>
  </si>
  <si>
    <t>FORMAT</t>
  </si>
  <si>
    <t>CTL_Homozygous_Alt</t>
  </si>
  <si>
    <t>CTL_Heterozyous</t>
  </si>
  <si>
    <t>CM_Homozygous_Alt</t>
  </si>
  <si>
    <t>CM_Heterozyous</t>
  </si>
  <si>
    <t>CTL_Homozygous_Ref</t>
  </si>
  <si>
    <t>CM_Homozygous_Ref</t>
  </si>
  <si>
    <t>chr14:23379886:SG</t>
  </si>
  <si>
    <t>PASS</t>
  </si>
  <si>
    <t>.</t>
  </si>
  <si>
    <t>GT:AD:MD:DP:GQ:PL</t>
  </si>
  <si>
    <t>chr14:23379982:SG</t>
  </si>
  <si>
    <t>chr14:23380066:SG</t>
  </si>
  <si>
    <t>chr14:23380093:SG</t>
  </si>
  <si>
    <t>chr14:23380106:SG</t>
  </si>
  <si>
    <t>chr14:23380120:SG</t>
  </si>
  <si>
    <t>chr14:23380142:SG</t>
  </si>
  <si>
    <t>chr14:23380144:IG</t>
  </si>
  <si>
    <t>chr14:23380168:SG</t>
  </si>
  <si>
    <t>chr14:23380169:SG</t>
  </si>
  <si>
    <t>chr14:23380222:SG</t>
  </si>
  <si>
    <t>chr14:23380274:SG</t>
  </si>
  <si>
    <t>chr14:23380321:SG</t>
  </si>
  <si>
    <t>chr14:23380387:SG</t>
  </si>
  <si>
    <t>chr14:23380398:SG</t>
  </si>
  <si>
    <t>chr14:23380407:SG</t>
  </si>
  <si>
    <t>chr14:23380581:SG</t>
  </si>
  <si>
    <t>chr14:23380589:SG</t>
  </si>
  <si>
    <t>chr14:23380605:SG</t>
  </si>
  <si>
    <t>chr14:23380623:SG</t>
  </si>
  <si>
    <t>chr14:23380628:SG</t>
  </si>
  <si>
    <t>chr14:23380645:SG</t>
  </si>
  <si>
    <t>chr14:23380745:SG</t>
  </si>
  <si>
    <t>chr14:23380764:SG</t>
  </si>
  <si>
    <t>chr14:23380772:SG</t>
  </si>
  <si>
    <t>chr14:23380790:SG</t>
  </si>
  <si>
    <t>chr14:23380811:SG</t>
  </si>
  <si>
    <t>chr14:23380820:SG</t>
  </si>
  <si>
    <t>chr14:23380890:SG</t>
  </si>
  <si>
    <t>chr14:23380934:SG</t>
  </si>
  <si>
    <t>chr14:23380939:SG</t>
  </si>
  <si>
    <t>Disease Category</t>
  </si>
  <si>
    <t>Diagnosis or Clinical Feature</t>
  </si>
  <si>
    <t>Code Type</t>
  </si>
  <si>
    <t>Code</t>
  </si>
  <si>
    <t>Familial Cardiomyopathy</t>
  </si>
  <si>
    <t>Cardiomyopathy</t>
  </si>
  <si>
    <t>Self Report</t>
  </si>
  <si>
    <t>heart failure/pulmonary odema</t>
  </si>
  <si>
    <t>Open heart assist operations</t>
  </si>
  <si>
    <t>OPCS4</t>
  </si>
  <si>
    <t>K54</t>
  </si>
  <si>
    <t>Transluminal heart assist operations</t>
  </si>
  <si>
    <t>K56</t>
  </si>
  <si>
    <t>Cardioverter defibrillator introduced through the vein</t>
  </si>
  <si>
    <t>K59</t>
  </si>
  <si>
    <t>Other cardioverter defibrillator</t>
  </si>
  <si>
    <t>K72</t>
  </si>
  <si>
    <t>ICD10</t>
  </si>
  <si>
    <t>I42.0</t>
  </si>
  <si>
    <t>Other hypertrophic cardiomyopathy</t>
  </si>
  <si>
    <t>I42.2</t>
  </si>
  <si>
    <t>Other restrictive cardiomyopathy</t>
  </si>
  <si>
    <t>I42.5</t>
  </si>
  <si>
    <t xml:space="preserve">Other cardiomyopathies </t>
  </si>
  <si>
    <t>I42.8</t>
  </si>
  <si>
    <t>Cardiomyopathy, unspecified</t>
  </si>
  <si>
    <t>I42.9</t>
  </si>
  <si>
    <t xml:space="preserve">Cardiomyopathy in diseases classified elsewhere </t>
  </si>
  <si>
    <t>I43</t>
  </si>
  <si>
    <t>Cardiomyopathy in other diseases classified elsewhere</t>
  </si>
  <si>
    <t>I43.8</t>
  </si>
  <si>
    <t>Heart failure</t>
  </si>
  <si>
    <t>I50.0</t>
  </si>
  <si>
    <t>Left ventricular failure, unspecified</t>
  </si>
  <si>
    <t>I50.1</t>
  </si>
  <si>
    <t>Systolic (congestive) heart failure</t>
  </si>
  <si>
    <t>I50.2</t>
  </si>
  <si>
    <t>Acute systolic (congestive) heart failure</t>
  </si>
  <si>
    <t>I50.21</t>
  </si>
  <si>
    <t>Chronic systolic (congestive) heart failure</t>
  </si>
  <si>
    <t>I50.22</t>
  </si>
  <si>
    <t xml:space="preserve">Acute on chronic systolic (congestive) heart failure </t>
  </si>
  <si>
    <t>I50.23</t>
  </si>
  <si>
    <t>Combined systolic (congestive) and diastolic (congestive) heart failure</t>
  </si>
  <si>
    <t>I50.4</t>
  </si>
  <si>
    <t xml:space="preserve">Acute combined systolic (congestive) and diastolic (congestive) heart failure </t>
  </si>
  <si>
    <t>I50.41</t>
  </si>
  <si>
    <t>Chronic combined systolic (congestive) and diastolic (congestive) heart failure</t>
  </si>
  <si>
    <t>I50.42</t>
  </si>
  <si>
    <t xml:space="preserve">Acute on chronic combined systolic (congestive) and diastolic (congestive) heart failure </t>
  </si>
  <si>
    <t>I50.43</t>
  </si>
  <si>
    <t>Other heart failure</t>
  </si>
  <si>
    <t>I50.8</t>
  </si>
  <si>
    <t>Biventricular heart failure</t>
  </si>
  <si>
    <t>I50.82</t>
  </si>
  <si>
    <t>End stage heart failure</t>
  </si>
  <si>
    <t>I50.84</t>
  </si>
  <si>
    <t xml:space="preserve">Other heart failure </t>
  </si>
  <si>
    <t>I50.89</t>
  </si>
  <si>
    <t xml:space="preserve">Heart failure, unspecified </t>
  </si>
  <si>
    <t>I50.9</t>
  </si>
  <si>
    <t>ICD9</t>
  </si>
  <si>
    <t xml:space="preserve">Cardiomyopathy in other diseases classified elsewhere </t>
  </si>
  <si>
    <t xml:space="preserve">Secondary cardiomyopathy, unspecified </t>
  </si>
  <si>
    <t xml:space="preserve">Heart failure </t>
  </si>
  <si>
    <t>Congestive heart failure, unspecified</t>
  </si>
  <si>
    <t>Left heart failure</t>
  </si>
  <si>
    <t xml:space="preserve">Systolic heart failure </t>
  </si>
  <si>
    <t xml:space="preserve">Systolic heart failure, unspecified </t>
  </si>
  <si>
    <t>Systolic heart failure, acute</t>
  </si>
  <si>
    <t>Systolic heart failure, chronic</t>
  </si>
  <si>
    <t>Systolic heart failure, acute on chronic</t>
  </si>
  <si>
    <t xml:space="preserve">Combined systolic and diastolic heart failure </t>
  </si>
  <si>
    <t xml:space="preserve">Combined systolic and diastolic heart failure, unspecified </t>
  </si>
  <si>
    <t>Combined systolic and diastolic heart failure, acute</t>
  </si>
  <si>
    <t>Combined systolic and diastolic heart failure, chronic</t>
  </si>
  <si>
    <t xml:space="preserve">Combined systolic and diastolic heart failure, acute on chronic </t>
  </si>
  <si>
    <t>Cardiac MRI</t>
  </si>
  <si>
    <t>pacemaker/defibrillator insertion</t>
  </si>
  <si>
    <t>self report operation</t>
  </si>
  <si>
    <t>heart transplant</t>
  </si>
  <si>
    <t>defibrillator/icd insertion</t>
  </si>
  <si>
    <t>defibrillator/icd battery change</t>
  </si>
  <si>
    <t>Code Description</t>
  </si>
  <si>
    <t>Coronary artery disease</t>
  </si>
  <si>
    <t>Myocardial infarction</t>
  </si>
  <si>
    <t>Angina</t>
  </si>
  <si>
    <t>Connection of thoracic artery to coronary artery</t>
  </si>
  <si>
    <t>K45</t>
  </si>
  <si>
    <t>Coronary angioplasty +/- stenting</t>
  </si>
  <si>
    <t>K49</t>
  </si>
  <si>
    <t>K50.2</t>
  </si>
  <si>
    <t>K75</t>
  </si>
  <si>
    <t>Coronary artery bypass grafting</t>
  </si>
  <si>
    <t>K40</t>
  </si>
  <si>
    <t>K41</t>
  </si>
  <si>
    <t>Heart attack/myocardial infarction</t>
  </si>
  <si>
    <t>Other bypass of coronary artery</t>
  </si>
  <si>
    <t>K46</t>
  </si>
  <si>
    <t>Other therapeutic transluminal operations on coronary artery</t>
  </si>
  <si>
    <t>K50</t>
  </si>
  <si>
    <t>Percutaneous transluminal balloon angioplasty and insertion of stent into coronary artery</t>
  </si>
  <si>
    <t>Saphenous vein graft replacement of coronary artery</t>
  </si>
  <si>
    <t>Transluminal balloon angioplasty of coronary artery</t>
  </si>
  <si>
    <t>Acute myocardial infarction</t>
  </si>
  <si>
    <t>I21</t>
  </si>
  <si>
    <t>Subsequent ST elevation (STEMI) and non-ST elevation (NSTEMI) myocardial infarction</t>
  </si>
  <si>
    <t>I22</t>
  </si>
  <si>
    <t>Certain current complications following ST elevation (STEMI) and non-ST elevation (NSTEMI) myocardial infarction (within the 28 day period)</t>
  </si>
  <si>
    <t>I23</t>
  </si>
  <si>
    <t>Dressler's syndrome</t>
  </si>
  <si>
    <t>I24.1</t>
  </si>
  <si>
    <t>Old myocardial infarction</t>
  </si>
  <si>
    <t>I25.2</t>
  </si>
  <si>
    <t>coronary angioplasty (ptca) +/- stent</t>
  </si>
  <si>
    <t>coronary artery bypass grafts (cabg)</t>
  </si>
  <si>
    <t>triple heart bypass</t>
  </si>
  <si>
    <t>CM</t>
  </si>
  <si>
    <t>CAD</t>
  </si>
  <si>
    <t>CADD_PHRED_scores</t>
  </si>
  <si>
    <t>EHR criteria for cardiomyopathies in UKBiobank samples</t>
  </si>
  <si>
    <t>EHR criteria for coronary artery disease in UKBiobank samples</t>
  </si>
  <si>
    <t>PHRED scores for all variants within region R3 using CADD v1.7</t>
  </si>
  <si>
    <t>accession_numbers</t>
  </si>
  <si>
    <t>Information related to data used for epigenetic profiling of the regions of interest</t>
  </si>
  <si>
    <t>Heterozygous_Fisher_pval</t>
  </si>
  <si>
    <t>Homozygous_Fisher_pval</t>
  </si>
  <si>
    <t>chr14:23377564:SG</t>
  </si>
  <si>
    <t>chr14:23377565:IG</t>
  </si>
  <si>
    <t>TTTACAGCAGGTTTCAG</t>
  </si>
  <si>
    <t>LowQD</t>
  </si>
  <si>
    <t>chr14:23377572:SG</t>
  </si>
  <si>
    <t>chr14:23377655:SG</t>
  </si>
  <si>
    <t>chr14:23377658:SG</t>
  </si>
  <si>
    <t>G,*</t>
  </si>
  <si>
    <t>chr14:23377661:SG</t>
  </si>
  <si>
    <t>chr14:23377697:SG</t>
  </si>
  <si>
    <t>G,T</t>
  </si>
  <si>
    <t>chr14:23377746:SG</t>
  </si>
  <si>
    <t>chr14:23377818:SG</t>
  </si>
  <si>
    <t>chr14:23377843:SG</t>
  </si>
  <si>
    <t>chr14:23377853:SG</t>
  </si>
  <si>
    <t>chr14:23377872:SG</t>
  </si>
  <si>
    <t>chr14:23377955:SG</t>
  </si>
  <si>
    <t>chr14:23377963:SG</t>
  </si>
  <si>
    <t>chr14:23377985:SG</t>
  </si>
  <si>
    <t>chr14:23377997:SG</t>
  </si>
  <si>
    <t>chr14:23378018:SG</t>
  </si>
  <si>
    <t>chr14:23378135:SG</t>
  </si>
  <si>
    <t>chr14:23378137:SG</t>
  </si>
  <si>
    <t>chr14:23378234:SG</t>
  </si>
  <si>
    <t>chr14:23378259:SG</t>
  </si>
  <si>
    <t>chr14:23378288:SG</t>
  </si>
  <si>
    <t>chr14:23377559-23378416</t>
  </si>
  <si>
    <t>PHREDD</t>
  </si>
  <si>
    <t>chr14:23378924:SG</t>
  </si>
  <si>
    <t>chr14:23378947:SG</t>
  </si>
  <si>
    <t>chr14:23378982:SG</t>
  </si>
  <si>
    <t>chr14:23378985:SG</t>
  </si>
  <si>
    <t>chr14:23379102:SG</t>
  </si>
  <si>
    <t>chr14:23379205:SG</t>
  </si>
  <si>
    <t>chr14:23379215:SG</t>
  </si>
  <si>
    <t>chr14:23379240:SG</t>
  </si>
  <si>
    <t>chr14:23379401:SG</t>
  </si>
  <si>
    <t>chr14:23379500:SG</t>
  </si>
  <si>
    <t>-LOG10(Het pvalue)</t>
  </si>
  <si>
    <t>Region coordinates</t>
  </si>
  <si>
    <t>Region 3</t>
  </si>
  <si>
    <t>chr14:23379863-23380961</t>
  </si>
  <si>
    <t>Region 1</t>
  </si>
  <si>
    <t>Region 2</t>
  </si>
  <si>
    <t>chr14:23378863-23379551</t>
  </si>
  <si>
    <t>MYH6_Enhancer_Variant region 3</t>
  </si>
  <si>
    <t>All variants within region R3 where atleast one CM patient possesses the variant in noncoding or intronic regions.</t>
  </si>
  <si>
    <t>MYH6_Enhancer_Variant region 1</t>
  </si>
  <si>
    <t>MYH6_Enhancer_Variant region 2</t>
  </si>
  <si>
    <t>All variants within region R1 where atleast one CM patient possesses the variant in noncoding or intronic regions.</t>
  </si>
  <si>
    <t>All variants within region R2 where atleast one CM patient possesses the variant in noncoding or intronic regions.</t>
  </si>
  <si>
    <t>MotifAltID</t>
  </si>
  <si>
    <t>alt_pos</t>
  </si>
  <si>
    <t>strand</t>
  </si>
  <si>
    <t>((Alt_frequency-Ref_frequency)/Total_frequency)</t>
  </si>
  <si>
    <t>disrupts motif</t>
  </si>
  <si>
    <t>TFDP1</t>
  </si>
  <si>
    <t>-</t>
  </si>
  <si>
    <t>MTF1</t>
  </si>
  <si>
    <t>KLF6</t>
  </si>
  <si>
    <t>CTCF</t>
  </si>
  <si>
    <t>Zfx</t>
  </si>
  <si>
    <t>ZNF449</t>
  </si>
  <si>
    <t>+</t>
  </si>
  <si>
    <t>E2F6</t>
  </si>
  <si>
    <t>ZNF460</t>
  </si>
  <si>
    <t>KLF15</t>
  </si>
  <si>
    <t>ZBTB26</t>
  </si>
  <si>
    <t>Plagl1</t>
  </si>
  <si>
    <t>motif_start</t>
  </si>
  <si>
    <t>motif_end</t>
  </si>
  <si>
    <t>SNP_Motif_position</t>
  </si>
  <si>
    <t>Calculation of variant tolerance withing the motif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</si>
</sst>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222222"/>
      <name val="Avenir Book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2" fillId="0" borderId="0" xfId="0" applyFont="1"/>
    <xf numFmtId="0" fontId="0" fillId="0" borderId="0" xfId="0" quotePrefix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Normal 2" xfId="1" xr:uid="{ABF7C880-30C2-4762-86FC-E1940A5928E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BD48-4929-4FF0-96E2-A0539E7B2F91}">
  <dimension ref="A1:B14"/>
  <sheetViews>
    <sheetView tabSelected="1" workbookViewId="0">
      <selection sqref="A1:B14"/>
    </sheetView>
  </sheetViews>
  <sheetFormatPr defaultRowHeight="14.4"/>
  <cols>
    <col min="1" max="1" width="29.5546875" bestFit="1" customWidth="1"/>
    <col min="2" max="2" width="99.6640625" bestFit="1" customWidth="1"/>
  </cols>
  <sheetData>
    <row r="1" spans="1:2">
      <c r="A1" t="s">
        <v>0</v>
      </c>
      <c r="B1" t="s">
        <v>1</v>
      </c>
    </row>
    <row r="2" spans="1:2">
      <c r="A2" t="s">
        <v>175</v>
      </c>
      <c r="B2" t="s">
        <v>178</v>
      </c>
    </row>
    <row r="3" spans="1:2">
      <c r="A3" t="s">
        <v>176</v>
      </c>
      <c r="B3" t="s">
        <v>179</v>
      </c>
    </row>
    <row r="4" spans="1:2">
      <c r="A4" t="s">
        <v>232</v>
      </c>
      <c r="B4" t="s">
        <v>234</v>
      </c>
    </row>
    <row r="5" spans="1:2">
      <c r="A5" t="s">
        <v>233</v>
      </c>
      <c r="B5" t="s">
        <v>235</v>
      </c>
    </row>
    <row r="6" spans="1:2">
      <c r="A6" t="s">
        <v>230</v>
      </c>
      <c r="B6" t="s">
        <v>231</v>
      </c>
    </row>
    <row r="7" spans="1:2">
      <c r="A7" t="s">
        <v>177</v>
      </c>
      <c r="B7" t="s">
        <v>180</v>
      </c>
    </row>
    <row r="8" spans="1:2">
      <c r="A8" t="s">
        <v>181</v>
      </c>
      <c r="B8" t="s">
        <v>182</v>
      </c>
    </row>
    <row r="9" spans="1:2">
      <c r="A9" t="s">
        <v>256</v>
      </c>
      <c r="B9" t="s">
        <v>257</v>
      </c>
    </row>
    <row r="11" spans="1:2">
      <c r="A11" t="s">
        <v>224</v>
      </c>
    </row>
    <row r="12" spans="1:2">
      <c r="A12" t="s">
        <v>227</v>
      </c>
      <c r="B12" t="s">
        <v>211</v>
      </c>
    </row>
    <row r="13" spans="1:2">
      <c r="A13" t="s">
        <v>228</v>
      </c>
      <c r="B13" t="s">
        <v>229</v>
      </c>
    </row>
    <row r="14" spans="1:2">
      <c r="A14" t="s">
        <v>225</v>
      </c>
      <c r="B14" s="5" t="s">
        <v>226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784F-0EB1-4B30-960C-D0440EC492EC}">
  <dimension ref="A1:D51"/>
  <sheetViews>
    <sheetView workbookViewId="0">
      <selection activeCell="I24" sqref="I24"/>
    </sheetView>
  </sheetViews>
  <sheetFormatPr defaultColWidth="12.5546875" defaultRowHeight="15.6"/>
  <cols>
    <col min="1" max="16384" width="12.5546875" style="2"/>
  </cols>
  <sheetData>
    <row r="1" spans="1:4">
      <c r="A1" s="1" t="s">
        <v>58</v>
      </c>
      <c r="B1" s="1" t="s">
        <v>59</v>
      </c>
      <c r="C1" s="1" t="s">
        <v>60</v>
      </c>
      <c r="D1" s="1" t="s">
        <v>61</v>
      </c>
    </row>
    <row r="2" spans="1:4">
      <c r="A2" s="1" t="s">
        <v>62</v>
      </c>
      <c r="B2" s="1" t="s">
        <v>63</v>
      </c>
      <c r="C2" s="1" t="s">
        <v>64</v>
      </c>
      <c r="D2" s="1">
        <v>1079</v>
      </c>
    </row>
    <row r="3" spans="1:4">
      <c r="A3" s="1" t="s">
        <v>62</v>
      </c>
      <c r="B3" s="1" t="s">
        <v>65</v>
      </c>
      <c r="C3" s="1" t="s">
        <v>64</v>
      </c>
      <c r="D3" s="1">
        <v>1076</v>
      </c>
    </row>
    <row r="4" spans="1:4">
      <c r="A4" s="1" t="s">
        <v>62</v>
      </c>
      <c r="B4" s="1" t="s">
        <v>66</v>
      </c>
      <c r="C4" s="1" t="s">
        <v>67</v>
      </c>
      <c r="D4" s="1" t="s">
        <v>68</v>
      </c>
    </row>
    <row r="5" spans="1:4">
      <c r="A5" s="1" t="s">
        <v>62</v>
      </c>
      <c r="B5" s="1" t="s">
        <v>69</v>
      </c>
      <c r="C5" s="1" t="s">
        <v>67</v>
      </c>
      <c r="D5" s="1" t="s">
        <v>70</v>
      </c>
    </row>
    <row r="6" spans="1:4">
      <c r="A6" s="1" t="s">
        <v>62</v>
      </c>
      <c r="B6" s="1" t="s">
        <v>71</v>
      </c>
      <c r="C6" s="1" t="s">
        <v>67</v>
      </c>
      <c r="D6" s="1" t="s">
        <v>72</v>
      </c>
    </row>
    <row r="7" spans="1:4">
      <c r="A7" s="1" t="s">
        <v>62</v>
      </c>
      <c r="B7" s="1" t="s">
        <v>73</v>
      </c>
      <c r="C7" s="1" t="s">
        <v>67</v>
      </c>
      <c r="D7" s="1" t="s">
        <v>74</v>
      </c>
    </row>
    <row r="8" spans="1:4">
      <c r="A8" s="1" t="s">
        <v>62</v>
      </c>
      <c r="B8" s="1" t="s">
        <v>63</v>
      </c>
      <c r="C8" s="1" t="s">
        <v>75</v>
      </c>
      <c r="D8" s="1" t="s">
        <v>76</v>
      </c>
    </row>
    <row r="9" spans="1:4">
      <c r="A9" s="1" t="s">
        <v>62</v>
      </c>
      <c r="B9" s="1" t="s">
        <v>77</v>
      </c>
      <c r="C9" s="1" t="s">
        <v>75</v>
      </c>
      <c r="D9" s="1" t="s">
        <v>78</v>
      </c>
    </row>
    <row r="10" spans="1:4">
      <c r="A10" s="1" t="s">
        <v>62</v>
      </c>
      <c r="B10" s="1" t="s">
        <v>79</v>
      </c>
      <c r="C10" s="1" t="s">
        <v>75</v>
      </c>
      <c r="D10" s="1" t="s">
        <v>80</v>
      </c>
    </row>
    <row r="11" spans="1:4">
      <c r="A11" s="1" t="s">
        <v>62</v>
      </c>
      <c r="B11" s="1" t="s">
        <v>81</v>
      </c>
      <c r="C11" s="1" t="s">
        <v>75</v>
      </c>
      <c r="D11" s="1" t="s">
        <v>82</v>
      </c>
    </row>
    <row r="12" spans="1:4">
      <c r="A12" s="1" t="s">
        <v>62</v>
      </c>
      <c r="B12" s="1" t="s">
        <v>83</v>
      </c>
      <c r="C12" s="1" t="s">
        <v>75</v>
      </c>
      <c r="D12" s="1" t="s">
        <v>84</v>
      </c>
    </row>
    <row r="13" spans="1:4">
      <c r="A13" s="1" t="s">
        <v>62</v>
      </c>
      <c r="B13" s="1" t="s">
        <v>85</v>
      </c>
      <c r="C13" s="1" t="s">
        <v>75</v>
      </c>
      <c r="D13" s="1" t="s">
        <v>86</v>
      </c>
    </row>
    <row r="14" spans="1:4">
      <c r="A14" s="1" t="s">
        <v>62</v>
      </c>
      <c r="B14" s="1" t="s">
        <v>87</v>
      </c>
      <c r="C14" s="1" t="s">
        <v>75</v>
      </c>
      <c r="D14" s="1" t="s">
        <v>88</v>
      </c>
    </row>
    <row r="15" spans="1:4">
      <c r="A15" s="1" t="s">
        <v>62</v>
      </c>
      <c r="B15" s="1" t="s">
        <v>89</v>
      </c>
      <c r="C15" s="1" t="s">
        <v>75</v>
      </c>
      <c r="D15" s="1" t="s">
        <v>90</v>
      </c>
    </row>
    <row r="16" spans="1:4">
      <c r="A16" s="1" t="s">
        <v>62</v>
      </c>
      <c r="B16" s="1" t="s">
        <v>91</v>
      </c>
      <c r="C16" s="1" t="s">
        <v>75</v>
      </c>
      <c r="D16" s="1" t="s">
        <v>92</v>
      </c>
    </row>
    <row r="17" spans="1:4">
      <c r="A17" s="1" t="s">
        <v>62</v>
      </c>
      <c r="B17" s="1" t="s">
        <v>93</v>
      </c>
      <c r="C17" s="1" t="s">
        <v>75</v>
      </c>
      <c r="D17" s="1" t="s">
        <v>94</v>
      </c>
    </row>
    <row r="18" spans="1:4">
      <c r="A18" s="1" t="s">
        <v>62</v>
      </c>
      <c r="B18" s="1" t="s">
        <v>95</v>
      </c>
      <c r="C18" s="1" t="s">
        <v>75</v>
      </c>
      <c r="D18" s="1" t="s">
        <v>96</v>
      </c>
    </row>
    <row r="19" spans="1:4">
      <c r="A19" s="1" t="s">
        <v>62</v>
      </c>
      <c r="B19" s="1" t="s">
        <v>97</v>
      </c>
      <c r="C19" s="1" t="s">
        <v>75</v>
      </c>
      <c r="D19" s="1" t="s">
        <v>98</v>
      </c>
    </row>
    <row r="20" spans="1:4">
      <c r="A20" s="1" t="s">
        <v>62</v>
      </c>
      <c r="B20" s="1" t="s">
        <v>99</v>
      </c>
      <c r="C20" s="1" t="s">
        <v>75</v>
      </c>
      <c r="D20" s="1" t="s">
        <v>100</v>
      </c>
    </row>
    <row r="21" spans="1:4">
      <c r="A21" s="1" t="s">
        <v>62</v>
      </c>
      <c r="B21" s="1" t="s">
        <v>101</v>
      </c>
      <c r="C21" s="1" t="s">
        <v>75</v>
      </c>
      <c r="D21" s="1" t="s">
        <v>102</v>
      </c>
    </row>
    <row r="22" spans="1:4">
      <c r="A22" s="1" t="s">
        <v>62</v>
      </c>
      <c r="B22" s="1" t="s">
        <v>103</v>
      </c>
      <c r="C22" s="1" t="s">
        <v>75</v>
      </c>
      <c r="D22" s="1" t="s">
        <v>104</v>
      </c>
    </row>
    <row r="23" spans="1:4">
      <c r="A23" s="1" t="s">
        <v>62</v>
      </c>
      <c r="B23" s="1" t="s">
        <v>105</v>
      </c>
      <c r="C23" s="1" t="s">
        <v>75</v>
      </c>
      <c r="D23" s="1" t="s">
        <v>106</v>
      </c>
    </row>
    <row r="24" spans="1:4">
      <c r="A24" s="1" t="s">
        <v>62</v>
      </c>
      <c r="B24" s="1" t="s">
        <v>107</v>
      </c>
      <c r="C24" s="1" t="s">
        <v>75</v>
      </c>
      <c r="D24" s="1" t="s">
        <v>108</v>
      </c>
    </row>
    <row r="25" spans="1:4">
      <c r="A25" s="1" t="s">
        <v>62</v>
      </c>
      <c r="B25" s="1" t="s">
        <v>109</v>
      </c>
      <c r="C25" s="1" t="s">
        <v>75</v>
      </c>
      <c r="D25" s="1" t="s">
        <v>110</v>
      </c>
    </row>
    <row r="26" spans="1:4">
      <c r="A26" s="1" t="s">
        <v>62</v>
      </c>
      <c r="B26" s="1" t="s">
        <v>111</v>
      </c>
      <c r="C26" s="1" t="s">
        <v>75</v>
      </c>
      <c r="D26" s="1" t="s">
        <v>112</v>
      </c>
    </row>
    <row r="27" spans="1:4">
      <c r="A27" s="1" t="s">
        <v>62</v>
      </c>
      <c r="B27" s="1" t="s">
        <v>113</v>
      </c>
      <c r="C27" s="1" t="s">
        <v>75</v>
      </c>
      <c r="D27" s="1" t="s">
        <v>114</v>
      </c>
    </row>
    <row r="28" spans="1:4">
      <c r="A28" s="1" t="s">
        <v>62</v>
      </c>
      <c r="B28" s="1" t="s">
        <v>115</v>
      </c>
      <c r="C28" s="1" t="s">
        <v>75</v>
      </c>
      <c r="D28" s="1" t="s">
        <v>116</v>
      </c>
    </row>
    <row r="29" spans="1:4">
      <c r="A29" s="1" t="s">
        <v>62</v>
      </c>
      <c r="B29" s="1" t="s">
        <v>117</v>
      </c>
      <c r="C29" s="1" t="s">
        <v>75</v>
      </c>
      <c r="D29" s="1" t="s">
        <v>118</v>
      </c>
    </row>
    <row r="30" spans="1:4">
      <c r="A30" s="1" t="s">
        <v>62</v>
      </c>
      <c r="B30" s="1" t="s">
        <v>63</v>
      </c>
      <c r="C30" s="1" t="s">
        <v>119</v>
      </c>
      <c r="D30" s="1">
        <v>425</v>
      </c>
    </row>
    <row r="31" spans="1:4">
      <c r="A31" s="1" t="s">
        <v>62</v>
      </c>
      <c r="B31" s="1" t="s">
        <v>120</v>
      </c>
      <c r="C31" s="1" t="s">
        <v>119</v>
      </c>
      <c r="D31" s="1">
        <v>425.8</v>
      </c>
    </row>
    <row r="32" spans="1:4">
      <c r="A32" s="1" t="s">
        <v>62</v>
      </c>
      <c r="B32" s="1" t="s">
        <v>121</v>
      </c>
      <c r="C32" s="1" t="s">
        <v>119</v>
      </c>
      <c r="D32" s="1">
        <v>425.9</v>
      </c>
    </row>
    <row r="33" spans="1:4">
      <c r="A33" s="1" t="s">
        <v>62</v>
      </c>
      <c r="B33" s="1" t="s">
        <v>122</v>
      </c>
      <c r="C33" s="1" t="s">
        <v>119</v>
      </c>
      <c r="D33" s="1">
        <v>428</v>
      </c>
    </row>
    <row r="34" spans="1:4">
      <c r="A34" s="1" t="s">
        <v>62</v>
      </c>
      <c r="B34" s="1" t="s">
        <v>123</v>
      </c>
      <c r="C34" s="1" t="s">
        <v>119</v>
      </c>
      <c r="D34" s="1">
        <v>428</v>
      </c>
    </row>
    <row r="35" spans="1:4">
      <c r="A35" s="1" t="s">
        <v>62</v>
      </c>
      <c r="B35" s="1" t="s">
        <v>124</v>
      </c>
      <c r="C35" s="1" t="s">
        <v>119</v>
      </c>
      <c r="D35" s="1">
        <v>428.1</v>
      </c>
    </row>
    <row r="36" spans="1:4">
      <c r="A36" s="1" t="s">
        <v>62</v>
      </c>
      <c r="B36" s="1" t="s">
        <v>125</v>
      </c>
      <c r="C36" s="1" t="s">
        <v>119</v>
      </c>
      <c r="D36" s="1">
        <v>428.2</v>
      </c>
    </row>
    <row r="37" spans="1:4">
      <c r="A37" s="1" t="s">
        <v>62</v>
      </c>
      <c r="B37" s="1" t="s">
        <v>126</v>
      </c>
      <c r="C37" s="1" t="s">
        <v>119</v>
      </c>
      <c r="D37" s="1">
        <v>428.2</v>
      </c>
    </row>
    <row r="38" spans="1:4">
      <c r="A38" s="1" t="s">
        <v>62</v>
      </c>
      <c r="B38" s="1" t="s">
        <v>127</v>
      </c>
      <c r="C38" s="1" t="s">
        <v>119</v>
      </c>
      <c r="D38" s="1">
        <v>428.21</v>
      </c>
    </row>
    <row r="39" spans="1:4">
      <c r="A39" s="1" t="s">
        <v>62</v>
      </c>
      <c r="B39" s="1" t="s">
        <v>128</v>
      </c>
      <c r="C39" s="1" t="s">
        <v>119</v>
      </c>
      <c r="D39" s="1">
        <v>428.22</v>
      </c>
    </row>
    <row r="40" spans="1:4">
      <c r="A40" s="1" t="s">
        <v>62</v>
      </c>
      <c r="B40" s="1" t="s">
        <v>129</v>
      </c>
      <c r="C40" s="1" t="s">
        <v>119</v>
      </c>
      <c r="D40" s="1">
        <v>428.23</v>
      </c>
    </row>
    <row r="41" spans="1:4">
      <c r="A41" s="1" t="s">
        <v>62</v>
      </c>
      <c r="B41" s="1" t="s">
        <v>130</v>
      </c>
      <c r="C41" s="1" t="s">
        <v>119</v>
      </c>
      <c r="D41" s="1">
        <v>428.4</v>
      </c>
    </row>
    <row r="42" spans="1:4">
      <c r="A42" s="1" t="s">
        <v>62</v>
      </c>
      <c r="B42" s="1" t="s">
        <v>131</v>
      </c>
      <c r="C42" s="1" t="s">
        <v>119</v>
      </c>
      <c r="D42" s="1">
        <v>428.4</v>
      </c>
    </row>
    <row r="43" spans="1:4">
      <c r="A43" s="1" t="s">
        <v>62</v>
      </c>
      <c r="B43" s="1" t="s">
        <v>132</v>
      </c>
      <c r="C43" s="1" t="s">
        <v>119</v>
      </c>
      <c r="D43" s="1">
        <v>428.41</v>
      </c>
    </row>
    <row r="44" spans="1:4">
      <c r="A44" s="1" t="s">
        <v>62</v>
      </c>
      <c r="B44" s="1" t="s">
        <v>133</v>
      </c>
      <c r="C44" s="1" t="s">
        <v>119</v>
      </c>
      <c r="D44" s="1">
        <v>428.42</v>
      </c>
    </row>
    <row r="45" spans="1:4">
      <c r="A45" s="1" t="s">
        <v>62</v>
      </c>
      <c r="B45" s="1" t="s">
        <v>134</v>
      </c>
      <c r="C45" s="1" t="s">
        <v>119</v>
      </c>
      <c r="D45" s="1">
        <v>428.43</v>
      </c>
    </row>
    <row r="46" spans="1:4">
      <c r="A46" s="1" t="s">
        <v>62</v>
      </c>
      <c r="B46" s="1" t="s">
        <v>117</v>
      </c>
      <c r="C46" s="1" t="s">
        <v>119</v>
      </c>
      <c r="D46" s="1">
        <v>428.9</v>
      </c>
    </row>
    <row r="47" spans="1:4">
      <c r="A47" s="1" t="s">
        <v>62</v>
      </c>
      <c r="B47" s="1" t="s">
        <v>63</v>
      </c>
      <c r="C47" s="1" t="s">
        <v>135</v>
      </c>
      <c r="D47" s="1">
        <v>45</v>
      </c>
    </row>
    <row r="48" spans="1:4">
      <c r="A48" s="1" t="s">
        <v>62</v>
      </c>
      <c r="B48" s="1" t="s">
        <v>136</v>
      </c>
      <c r="C48" s="1" t="s">
        <v>137</v>
      </c>
      <c r="D48" s="1">
        <v>1096</v>
      </c>
    </row>
    <row r="49" spans="1:4">
      <c r="A49" s="1" t="s">
        <v>62</v>
      </c>
      <c r="B49" s="1" t="s">
        <v>138</v>
      </c>
      <c r="C49" s="1" t="s">
        <v>137</v>
      </c>
      <c r="D49" s="1">
        <v>1098</v>
      </c>
    </row>
    <row r="50" spans="1:4">
      <c r="A50" s="1" t="s">
        <v>62</v>
      </c>
      <c r="B50" s="1" t="s">
        <v>139</v>
      </c>
      <c r="C50" s="1" t="s">
        <v>137</v>
      </c>
      <c r="D50" s="1">
        <v>1550</v>
      </c>
    </row>
    <row r="51" spans="1:4">
      <c r="A51" s="1" t="s">
        <v>62</v>
      </c>
      <c r="B51" s="1" t="s">
        <v>140</v>
      </c>
      <c r="C51" s="1" t="s">
        <v>137</v>
      </c>
      <c r="D51" s="1">
        <v>1551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07BF-78A4-44A2-9716-29B19AE8A07F}">
  <dimension ref="A1:D27"/>
  <sheetViews>
    <sheetView workbookViewId="0">
      <selection activeCell="H27" sqref="H26:H27"/>
    </sheetView>
  </sheetViews>
  <sheetFormatPr defaultColWidth="12.5546875" defaultRowHeight="15.6"/>
  <cols>
    <col min="1" max="16384" width="12.5546875" style="2"/>
  </cols>
  <sheetData>
    <row r="1" spans="1:4">
      <c r="A1" s="1" t="s">
        <v>58</v>
      </c>
      <c r="B1" s="1" t="s">
        <v>141</v>
      </c>
      <c r="C1" s="1" t="s">
        <v>60</v>
      </c>
      <c r="D1" s="1" t="s">
        <v>61</v>
      </c>
    </row>
    <row r="2" spans="1:4">
      <c r="A2" s="1" t="s">
        <v>142</v>
      </c>
      <c r="B2" s="1" t="s">
        <v>143</v>
      </c>
      <c r="C2" s="1" t="s">
        <v>119</v>
      </c>
      <c r="D2" s="1">
        <v>410</v>
      </c>
    </row>
    <row r="3" spans="1:4">
      <c r="A3" s="1" t="s">
        <v>142</v>
      </c>
      <c r="B3" s="1" t="s">
        <v>143</v>
      </c>
      <c r="C3" s="1" t="s">
        <v>119</v>
      </c>
      <c r="D3" s="1">
        <v>411</v>
      </c>
    </row>
    <row r="4" spans="1:4">
      <c r="A4" s="1" t="s">
        <v>142</v>
      </c>
      <c r="B4" s="1" t="s">
        <v>143</v>
      </c>
      <c r="C4" s="1" t="s">
        <v>119</v>
      </c>
      <c r="D4" s="1">
        <v>412</v>
      </c>
    </row>
    <row r="5" spans="1:4">
      <c r="A5" s="1" t="s">
        <v>142</v>
      </c>
      <c r="B5" s="1" t="s">
        <v>144</v>
      </c>
      <c r="C5" s="1" t="s">
        <v>64</v>
      </c>
      <c r="D5" s="1">
        <v>1074</v>
      </c>
    </row>
    <row r="6" spans="1:4">
      <c r="A6" s="1" t="s">
        <v>142</v>
      </c>
      <c r="B6" s="1" t="s">
        <v>71</v>
      </c>
      <c r="C6" s="1" t="s">
        <v>67</v>
      </c>
      <c r="D6" s="1" t="s">
        <v>72</v>
      </c>
    </row>
    <row r="7" spans="1:4">
      <c r="A7" s="1" t="s">
        <v>142</v>
      </c>
      <c r="B7" s="1" t="s">
        <v>145</v>
      </c>
      <c r="C7" s="1" t="s">
        <v>67</v>
      </c>
      <c r="D7" s="1" t="s">
        <v>146</v>
      </c>
    </row>
    <row r="8" spans="1:4">
      <c r="A8" s="1" t="s">
        <v>142</v>
      </c>
      <c r="B8" s="1" t="s">
        <v>147</v>
      </c>
      <c r="C8" s="1" t="s">
        <v>67</v>
      </c>
      <c r="D8" s="1" t="s">
        <v>148</v>
      </c>
    </row>
    <row r="9" spans="1:4">
      <c r="A9" s="1" t="s">
        <v>142</v>
      </c>
      <c r="B9" s="1" t="s">
        <v>147</v>
      </c>
      <c r="C9" s="1" t="s">
        <v>67</v>
      </c>
      <c r="D9" s="1" t="s">
        <v>149</v>
      </c>
    </row>
    <row r="10" spans="1:4">
      <c r="A10" s="1" t="s">
        <v>142</v>
      </c>
      <c r="B10" s="1" t="s">
        <v>147</v>
      </c>
      <c r="C10" s="1" t="s">
        <v>67</v>
      </c>
      <c r="D10" s="1" t="s">
        <v>150</v>
      </c>
    </row>
    <row r="11" spans="1:4">
      <c r="A11" s="1" t="s">
        <v>142</v>
      </c>
      <c r="B11" s="1" t="s">
        <v>151</v>
      </c>
      <c r="C11" s="1" t="s">
        <v>67</v>
      </c>
      <c r="D11" s="1" t="s">
        <v>152</v>
      </c>
    </row>
    <row r="12" spans="1:4">
      <c r="A12" s="1" t="s">
        <v>142</v>
      </c>
      <c r="B12" s="1" t="s">
        <v>151</v>
      </c>
      <c r="C12" s="1" t="s">
        <v>67</v>
      </c>
      <c r="D12" s="1" t="s">
        <v>153</v>
      </c>
    </row>
    <row r="13" spans="1:4">
      <c r="A13" s="1" t="s">
        <v>142</v>
      </c>
      <c r="B13" s="1" t="s">
        <v>151</v>
      </c>
      <c r="C13" s="1" t="s">
        <v>67</v>
      </c>
      <c r="D13" s="1" t="s">
        <v>146</v>
      </c>
    </row>
    <row r="14" spans="1:4">
      <c r="A14" s="1" t="s">
        <v>142</v>
      </c>
      <c r="B14" s="1" t="s">
        <v>154</v>
      </c>
      <c r="C14" s="1" t="s">
        <v>64</v>
      </c>
      <c r="D14" s="1">
        <v>1075</v>
      </c>
    </row>
    <row r="15" spans="1:4">
      <c r="A15" s="1" t="s">
        <v>142</v>
      </c>
      <c r="B15" s="1" t="s">
        <v>155</v>
      </c>
      <c r="C15" s="1" t="s">
        <v>67</v>
      </c>
      <c r="D15" s="1" t="s">
        <v>156</v>
      </c>
    </row>
    <row r="16" spans="1:4">
      <c r="A16" s="1" t="s">
        <v>142</v>
      </c>
      <c r="B16" s="1" t="s">
        <v>157</v>
      </c>
      <c r="C16" s="1" t="s">
        <v>67</v>
      </c>
      <c r="D16" s="1" t="s">
        <v>158</v>
      </c>
    </row>
    <row r="17" spans="1:4">
      <c r="A17" s="1" t="s">
        <v>142</v>
      </c>
      <c r="B17" s="1" t="s">
        <v>159</v>
      </c>
      <c r="C17" s="1" t="s">
        <v>67</v>
      </c>
      <c r="D17" s="1" t="s">
        <v>150</v>
      </c>
    </row>
    <row r="18" spans="1:4">
      <c r="A18" s="1" t="s">
        <v>142</v>
      </c>
      <c r="B18" s="1" t="s">
        <v>160</v>
      </c>
      <c r="C18" s="1" t="s">
        <v>67</v>
      </c>
      <c r="D18" s="1" t="s">
        <v>152</v>
      </c>
    </row>
    <row r="19" spans="1:4">
      <c r="A19" s="1" t="s">
        <v>142</v>
      </c>
      <c r="B19" s="1" t="s">
        <v>161</v>
      </c>
      <c r="C19" s="1" t="s">
        <v>67</v>
      </c>
      <c r="D19" s="1" t="s">
        <v>148</v>
      </c>
    </row>
    <row r="20" spans="1:4">
      <c r="A20" s="1" t="s">
        <v>142</v>
      </c>
      <c r="B20" s="1" t="s">
        <v>162</v>
      </c>
      <c r="C20" s="1" t="s">
        <v>75</v>
      </c>
      <c r="D20" s="1" t="s">
        <v>163</v>
      </c>
    </row>
    <row r="21" spans="1:4">
      <c r="A21" s="1" t="s">
        <v>142</v>
      </c>
      <c r="B21" s="1" t="s">
        <v>164</v>
      </c>
      <c r="C21" s="1" t="s">
        <v>75</v>
      </c>
      <c r="D21" s="1" t="s">
        <v>165</v>
      </c>
    </row>
    <row r="22" spans="1:4">
      <c r="A22" s="1" t="s">
        <v>142</v>
      </c>
      <c r="B22" s="1" t="s">
        <v>166</v>
      </c>
      <c r="C22" s="1" t="s">
        <v>75</v>
      </c>
      <c r="D22" s="1" t="s">
        <v>167</v>
      </c>
    </row>
    <row r="23" spans="1:4">
      <c r="A23" s="1" t="s">
        <v>142</v>
      </c>
      <c r="B23" s="1" t="s">
        <v>168</v>
      </c>
      <c r="C23" s="1" t="s">
        <v>75</v>
      </c>
      <c r="D23" s="1" t="s">
        <v>169</v>
      </c>
    </row>
    <row r="24" spans="1:4">
      <c r="A24" s="1" t="s">
        <v>142</v>
      </c>
      <c r="B24" s="1" t="s">
        <v>170</v>
      </c>
      <c r="C24" s="1" t="s">
        <v>75</v>
      </c>
      <c r="D24" s="1" t="s">
        <v>171</v>
      </c>
    </row>
    <row r="25" spans="1:4">
      <c r="A25" s="1" t="s">
        <v>142</v>
      </c>
      <c r="B25" s="1" t="s">
        <v>172</v>
      </c>
      <c r="C25" s="1" t="s">
        <v>137</v>
      </c>
      <c r="D25" s="1">
        <v>1070</v>
      </c>
    </row>
    <row r="26" spans="1:4">
      <c r="A26" s="1" t="s">
        <v>142</v>
      </c>
      <c r="B26" s="1" t="s">
        <v>173</v>
      </c>
      <c r="C26" s="1" t="s">
        <v>137</v>
      </c>
      <c r="D26" s="1">
        <v>1095</v>
      </c>
    </row>
    <row r="27" spans="1:4">
      <c r="A27" s="1" t="s">
        <v>142</v>
      </c>
      <c r="B27" s="1" t="s">
        <v>174</v>
      </c>
      <c r="C27" s="1" t="s">
        <v>137</v>
      </c>
      <c r="D27" s="1">
        <v>1523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7899-6E19-4F6C-802F-00A9B4AABA72}">
  <dimension ref="A1:S23"/>
  <sheetViews>
    <sheetView workbookViewId="0">
      <selection activeCell="A2" sqref="A2:A23"/>
    </sheetView>
  </sheetViews>
  <sheetFormatPr defaultRowHeight="14.4"/>
  <sheetData>
    <row r="1" spans="1:19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183</v>
      </c>
      <c r="Q1" t="s">
        <v>184</v>
      </c>
      <c r="R1" t="s">
        <v>7</v>
      </c>
      <c r="S1" s="4" t="s">
        <v>223</v>
      </c>
    </row>
    <row r="2" spans="1:19" ht="15.6">
      <c r="A2" t="s">
        <v>8</v>
      </c>
      <c r="B2">
        <v>23377564</v>
      </c>
      <c r="C2" t="s">
        <v>185</v>
      </c>
      <c r="D2" t="s">
        <v>4</v>
      </c>
      <c r="E2" t="s">
        <v>2</v>
      </c>
      <c r="F2">
        <v>5042</v>
      </c>
      <c r="G2" t="s">
        <v>25</v>
      </c>
      <c r="H2" t="s">
        <v>26</v>
      </c>
      <c r="I2" t="s">
        <v>27</v>
      </c>
      <c r="J2">
        <v>0</v>
      </c>
      <c r="K2">
        <v>19</v>
      </c>
      <c r="L2">
        <v>0</v>
      </c>
      <c r="M2">
        <v>2</v>
      </c>
      <c r="N2">
        <v>192794</v>
      </c>
      <c r="O2">
        <v>4319</v>
      </c>
      <c r="P2">
        <v>7.6634066564307698E-2</v>
      </c>
      <c r="Q2">
        <v>1</v>
      </c>
      <c r="R2" s="3">
        <v>2.7559999999999998</v>
      </c>
      <c r="S2">
        <v>1.1155781281222923</v>
      </c>
    </row>
    <row r="3" spans="1:19" ht="15.6">
      <c r="A3" t="s">
        <v>8</v>
      </c>
      <c r="B3">
        <v>23377565</v>
      </c>
      <c r="C3" t="s">
        <v>186</v>
      </c>
      <c r="D3" t="s">
        <v>3</v>
      </c>
      <c r="E3" t="s">
        <v>187</v>
      </c>
      <c r="F3">
        <v>8583</v>
      </c>
      <c r="G3" t="s">
        <v>188</v>
      </c>
      <c r="H3" t="s">
        <v>26</v>
      </c>
      <c r="I3" t="s">
        <v>27</v>
      </c>
      <c r="J3">
        <v>0</v>
      </c>
      <c r="K3">
        <v>748</v>
      </c>
      <c r="L3">
        <v>0</v>
      </c>
      <c r="M3">
        <v>14</v>
      </c>
      <c r="N3">
        <v>192065</v>
      </c>
      <c r="O3">
        <v>4307</v>
      </c>
      <c r="P3">
        <v>0.61900173078220599</v>
      </c>
      <c r="Q3">
        <v>1</v>
      </c>
      <c r="R3" s="3">
        <v>0.97899999999999998</v>
      </c>
      <c r="S3">
        <v>0.20830813665337058</v>
      </c>
    </row>
    <row r="4" spans="1:19" ht="15.6">
      <c r="A4" t="s">
        <v>8</v>
      </c>
      <c r="B4">
        <v>23377572</v>
      </c>
      <c r="C4" t="s">
        <v>189</v>
      </c>
      <c r="D4" t="s">
        <v>5</v>
      </c>
      <c r="E4" t="s">
        <v>4</v>
      </c>
      <c r="F4">
        <v>4645</v>
      </c>
      <c r="G4" t="s">
        <v>25</v>
      </c>
      <c r="H4" t="s">
        <v>26</v>
      </c>
      <c r="I4" t="s">
        <v>27</v>
      </c>
      <c r="J4">
        <v>0</v>
      </c>
      <c r="K4">
        <v>18</v>
      </c>
      <c r="L4">
        <v>0</v>
      </c>
      <c r="M4">
        <v>1</v>
      </c>
      <c r="N4">
        <v>192795</v>
      </c>
      <c r="O4">
        <v>4320</v>
      </c>
      <c r="P4">
        <v>0.34368499357885002</v>
      </c>
      <c r="Q4">
        <v>1</v>
      </c>
      <c r="R4" s="3">
        <v>6.6479999999999997</v>
      </c>
      <c r="S4">
        <v>0.46383943017926538</v>
      </c>
    </row>
    <row r="5" spans="1:19" ht="15.6">
      <c r="A5" t="s">
        <v>8</v>
      </c>
      <c r="B5">
        <v>23377655</v>
      </c>
      <c r="C5" t="s">
        <v>190</v>
      </c>
      <c r="D5" t="s">
        <v>2</v>
      </c>
      <c r="E5" t="s">
        <v>3</v>
      </c>
      <c r="F5">
        <v>4429</v>
      </c>
      <c r="G5" t="s">
        <v>25</v>
      </c>
      <c r="H5" t="s">
        <v>26</v>
      </c>
      <c r="I5" t="s">
        <v>27</v>
      </c>
      <c r="J5">
        <v>0</v>
      </c>
      <c r="K5">
        <v>17</v>
      </c>
      <c r="L5">
        <v>0</v>
      </c>
      <c r="M5">
        <v>1</v>
      </c>
      <c r="N5">
        <v>192796</v>
      </c>
      <c r="O5">
        <v>4320</v>
      </c>
      <c r="P5">
        <v>0.32897539456048402</v>
      </c>
      <c r="Q5">
        <v>1</v>
      </c>
      <c r="R5" s="3">
        <v>16.96</v>
      </c>
      <c r="S5">
        <v>0.48283658352790443</v>
      </c>
    </row>
    <row r="6" spans="1:19" ht="15.6">
      <c r="A6" t="s">
        <v>8</v>
      </c>
      <c r="B6">
        <v>23377658</v>
      </c>
      <c r="C6" t="s">
        <v>191</v>
      </c>
      <c r="D6" t="s">
        <v>4</v>
      </c>
      <c r="E6" t="s">
        <v>192</v>
      </c>
      <c r="F6">
        <v>10988800</v>
      </c>
      <c r="G6" t="s">
        <v>25</v>
      </c>
      <c r="H6" t="s">
        <v>26</v>
      </c>
      <c r="I6" t="s">
        <v>27</v>
      </c>
      <c r="J6">
        <v>3026</v>
      </c>
      <c r="K6">
        <v>41440</v>
      </c>
      <c r="L6">
        <v>68</v>
      </c>
      <c r="M6">
        <v>965</v>
      </c>
      <c r="N6">
        <v>148347</v>
      </c>
      <c r="O6">
        <v>3288</v>
      </c>
      <c r="P6">
        <v>0.18289614104785801</v>
      </c>
      <c r="Q6">
        <v>0.90069847460223695</v>
      </c>
      <c r="R6" s="3" t="e">
        <v>#N/A</v>
      </c>
      <c r="S6">
        <v>0.7377954576690251</v>
      </c>
    </row>
    <row r="7" spans="1:19" ht="15.6">
      <c r="A7" t="s">
        <v>8</v>
      </c>
      <c r="B7">
        <v>23377661</v>
      </c>
      <c r="C7" t="s">
        <v>193</v>
      </c>
      <c r="D7" t="s">
        <v>2</v>
      </c>
      <c r="E7" t="s">
        <v>4</v>
      </c>
      <c r="F7">
        <v>751</v>
      </c>
      <c r="G7" t="s">
        <v>25</v>
      </c>
      <c r="H7" t="s">
        <v>26</v>
      </c>
      <c r="I7" t="s">
        <v>27</v>
      </c>
      <c r="J7">
        <v>0</v>
      </c>
      <c r="K7">
        <v>2</v>
      </c>
      <c r="L7">
        <v>0</v>
      </c>
      <c r="M7">
        <v>1</v>
      </c>
      <c r="N7">
        <v>192811</v>
      </c>
      <c r="O7">
        <v>4320</v>
      </c>
      <c r="P7">
        <v>6.4326811283585694E-2</v>
      </c>
      <c r="Q7">
        <v>1</v>
      </c>
      <c r="R7" s="3">
        <v>2.347</v>
      </c>
      <c r="S7">
        <v>1.1916079762891425</v>
      </c>
    </row>
    <row r="8" spans="1:19" ht="15.6">
      <c r="A8" t="s">
        <v>8</v>
      </c>
      <c r="B8">
        <v>23377697</v>
      </c>
      <c r="C8" t="s">
        <v>194</v>
      </c>
      <c r="D8" t="s">
        <v>5</v>
      </c>
      <c r="E8" t="s">
        <v>195</v>
      </c>
      <c r="F8">
        <v>626919</v>
      </c>
      <c r="G8" t="s">
        <v>25</v>
      </c>
      <c r="H8" t="s">
        <v>26</v>
      </c>
      <c r="I8" t="s">
        <v>27</v>
      </c>
      <c r="J8">
        <v>7</v>
      </c>
      <c r="K8">
        <v>2508</v>
      </c>
      <c r="L8">
        <v>0</v>
      </c>
      <c r="M8">
        <v>53</v>
      </c>
      <c r="N8">
        <v>190298</v>
      </c>
      <c r="O8">
        <v>4268</v>
      </c>
      <c r="P8">
        <v>0.73405079995850298</v>
      </c>
      <c r="Q8">
        <v>1</v>
      </c>
      <c r="R8" s="3" t="e">
        <v>#N/A</v>
      </c>
      <c r="S8">
        <v>0.13427388371031054</v>
      </c>
    </row>
    <row r="9" spans="1:19" ht="15.6">
      <c r="A9" t="s">
        <v>8</v>
      </c>
      <c r="B9">
        <v>23377746</v>
      </c>
      <c r="C9" t="s">
        <v>196</v>
      </c>
      <c r="D9" t="s">
        <v>3</v>
      </c>
      <c r="E9" t="s">
        <v>5</v>
      </c>
      <c r="F9">
        <v>6093</v>
      </c>
      <c r="G9" t="s">
        <v>25</v>
      </c>
      <c r="H9" t="s">
        <v>26</v>
      </c>
      <c r="I9" t="s">
        <v>27</v>
      </c>
      <c r="J9">
        <v>0</v>
      </c>
      <c r="K9">
        <v>23</v>
      </c>
      <c r="L9">
        <v>0</v>
      </c>
      <c r="M9">
        <v>1</v>
      </c>
      <c r="N9">
        <v>192790</v>
      </c>
      <c r="O9">
        <v>4320</v>
      </c>
      <c r="P9">
        <v>0.41253629678912102</v>
      </c>
      <c r="Q9">
        <v>1</v>
      </c>
      <c r="R9" s="3">
        <v>9.8919999999999995</v>
      </c>
      <c r="S9">
        <v>0.3845378342613669</v>
      </c>
    </row>
    <row r="10" spans="1:19" ht="15.6">
      <c r="A10" t="s">
        <v>8</v>
      </c>
      <c r="B10">
        <v>23377818</v>
      </c>
      <c r="C10" t="s">
        <v>197</v>
      </c>
      <c r="D10" t="s">
        <v>4</v>
      </c>
      <c r="E10" t="s">
        <v>5</v>
      </c>
      <c r="F10">
        <v>4519</v>
      </c>
      <c r="G10" t="s">
        <v>25</v>
      </c>
      <c r="H10" t="s">
        <v>26</v>
      </c>
      <c r="I10" t="s">
        <v>27</v>
      </c>
      <c r="J10">
        <v>0</v>
      </c>
      <c r="K10">
        <v>17</v>
      </c>
      <c r="L10">
        <v>0</v>
      </c>
      <c r="M10">
        <v>1</v>
      </c>
      <c r="N10">
        <v>192796</v>
      </c>
      <c r="O10">
        <v>4320</v>
      </c>
      <c r="P10">
        <v>0.32897539456048402</v>
      </c>
      <c r="Q10">
        <v>1</v>
      </c>
      <c r="R10" s="3">
        <v>3.73</v>
      </c>
      <c r="S10">
        <v>0.48283658352790443</v>
      </c>
    </row>
    <row r="11" spans="1:19" ht="15.6">
      <c r="A11" t="s">
        <v>8</v>
      </c>
      <c r="B11">
        <v>23377843</v>
      </c>
      <c r="C11" t="s">
        <v>198</v>
      </c>
      <c r="D11" t="s">
        <v>5</v>
      </c>
      <c r="E11" t="s">
        <v>3</v>
      </c>
      <c r="F11">
        <v>1018</v>
      </c>
      <c r="G11" t="s">
        <v>25</v>
      </c>
      <c r="H11" t="s">
        <v>26</v>
      </c>
      <c r="I11" t="s">
        <v>27</v>
      </c>
      <c r="J11">
        <v>0</v>
      </c>
      <c r="K11">
        <v>3</v>
      </c>
      <c r="L11">
        <v>0</v>
      </c>
      <c r="M11">
        <v>1</v>
      </c>
      <c r="N11">
        <v>192810</v>
      </c>
      <c r="O11">
        <v>4320</v>
      </c>
      <c r="P11">
        <v>8.4836238255719301E-2</v>
      </c>
      <c r="Q11">
        <v>1</v>
      </c>
      <c r="R11" s="3">
        <v>0.7</v>
      </c>
      <c r="S11">
        <v>1.0714185968858287</v>
      </c>
    </row>
    <row r="12" spans="1:19" ht="15.6">
      <c r="A12" t="s">
        <v>8</v>
      </c>
      <c r="B12">
        <v>23377853</v>
      </c>
      <c r="C12" t="s">
        <v>199</v>
      </c>
      <c r="D12" t="s">
        <v>5</v>
      </c>
      <c r="E12" t="s">
        <v>3</v>
      </c>
      <c r="F12">
        <v>3071</v>
      </c>
      <c r="G12" t="s">
        <v>25</v>
      </c>
      <c r="H12" t="s">
        <v>26</v>
      </c>
      <c r="I12" t="s">
        <v>27</v>
      </c>
      <c r="J12">
        <v>0</v>
      </c>
      <c r="K12">
        <v>11</v>
      </c>
      <c r="L12">
        <v>0</v>
      </c>
      <c r="M12">
        <v>1</v>
      </c>
      <c r="N12">
        <v>192802</v>
      </c>
      <c r="O12">
        <v>4320</v>
      </c>
      <c r="P12">
        <v>0.233531917683266</v>
      </c>
      <c r="Q12">
        <v>1</v>
      </c>
      <c r="R12" s="3">
        <v>6.1559999999999997</v>
      </c>
      <c r="S12">
        <v>0.63165375438518834</v>
      </c>
    </row>
    <row r="13" spans="1:19" ht="15.6">
      <c r="A13" t="s">
        <v>8</v>
      </c>
      <c r="B13">
        <v>23377872</v>
      </c>
      <c r="C13" t="s">
        <v>200</v>
      </c>
      <c r="D13" t="s">
        <v>4</v>
      </c>
      <c r="E13" t="s">
        <v>5</v>
      </c>
      <c r="F13">
        <v>1047</v>
      </c>
      <c r="G13" t="s">
        <v>25</v>
      </c>
      <c r="H13" t="s">
        <v>26</v>
      </c>
      <c r="I13" t="s">
        <v>27</v>
      </c>
      <c r="J13">
        <v>0</v>
      </c>
      <c r="K13">
        <v>6</v>
      </c>
      <c r="L13">
        <v>0</v>
      </c>
      <c r="M13">
        <v>1</v>
      </c>
      <c r="N13">
        <v>192807</v>
      </c>
      <c r="O13">
        <v>4320</v>
      </c>
      <c r="P13">
        <v>0.14370697301480001</v>
      </c>
      <c r="Q13">
        <v>1</v>
      </c>
      <c r="R13" s="3">
        <v>0.26600000000000001</v>
      </c>
      <c r="S13">
        <v>0.84252215832104649</v>
      </c>
    </row>
    <row r="14" spans="1:19" ht="15.6">
      <c r="A14" t="s">
        <v>8</v>
      </c>
      <c r="B14">
        <v>23377955</v>
      </c>
      <c r="C14" t="s">
        <v>201</v>
      </c>
      <c r="D14" t="s">
        <v>5</v>
      </c>
      <c r="E14" t="s">
        <v>3</v>
      </c>
      <c r="F14">
        <v>872311</v>
      </c>
      <c r="G14" t="s">
        <v>25</v>
      </c>
      <c r="H14" t="s">
        <v>26</v>
      </c>
      <c r="I14" t="s">
        <v>27</v>
      </c>
      <c r="J14">
        <v>15</v>
      </c>
      <c r="K14">
        <v>3655</v>
      </c>
      <c r="L14">
        <v>0</v>
      </c>
      <c r="M14">
        <v>92</v>
      </c>
      <c r="N14">
        <v>189143</v>
      </c>
      <c r="O14">
        <v>4229</v>
      </c>
      <c r="P14">
        <v>0.25987151813113102</v>
      </c>
      <c r="Q14">
        <v>1</v>
      </c>
      <c r="R14" s="3">
        <v>0.03</v>
      </c>
      <c r="S14">
        <v>0.58524131648324196</v>
      </c>
    </row>
    <row r="15" spans="1:19" ht="15.6">
      <c r="A15" t="s">
        <v>8</v>
      </c>
      <c r="B15">
        <v>23377963</v>
      </c>
      <c r="C15" t="s">
        <v>202</v>
      </c>
      <c r="D15" t="s">
        <v>3</v>
      </c>
      <c r="E15" t="s">
        <v>2</v>
      </c>
      <c r="F15">
        <v>2712</v>
      </c>
      <c r="G15" t="s">
        <v>25</v>
      </c>
      <c r="H15" t="s">
        <v>26</v>
      </c>
      <c r="I15" t="s">
        <v>27</v>
      </c>
      <c r="J15">
        <v>0</v>
      </c>
      <c r="K15">
        <v>30</v>
      </c>
      <c r="L15">
        <v>0</v>
      </c>
      <c r="M15">
        <v>1</v>
      </c>
      <c r="N15">
        <v>192783</v>
      </c>
      <c r="O15">
        <v>4320</v>
      </c>
      <c r="P15">
        <v>0.49696853597172103</v>
      </c>
      <c r="Q15">
        <v>1</v>
      </c>
      <c r="R15" s="3">
        <v>0.997</v>
      </c>
      <c r="S15">
        <v>0.30367110641036721</v>
      </c>
    </row>
    <row r="16" spans="1:19" ht="15.6">
      <c r="A16" t="s">
        <v>8</v>
      </c>
      <c r="B16">
        <v>23377985</v>
      </c>
      <c r="C16" t="s">
        <v>203</v>
      </c>
      <c r="D16" t="s">
        <v>4</v>
      </c>
      <c r="E16" t="s">
        <v>2</v>
      </c>
      <c r="F16">
        <v>11439300</v>
      </c>
      <c r="G16" t="s">
        <v>25</v>
      </c>
      <c r="H16" t="s">
        <v>26</v>
      </c>
      <c r="I16" t="s">
        <v>27</v>
      </c>
      <c r="J16">
        <v>3929</v>
      </c>
      <c r="K16">
        <v>45221</v>
      </c>
      <c r="L16">
        <v>91</v>
      </c>
      <c r="M16">
        <v>1048</v>
      </c>
      <c r="N16">
        <v>143663</v>
      </c>
      <c r="O16">
        <v>3182</v>
      </c>
      <c r="P16">
        <v>0.208917694240005</v>
      </c>
      <c r="Q16">
        <v>0.66061291094794194</v>
      </c>
      <c r="R16" s="3">
        <v>7.9880000000000004</v>
      </c>
      <c r="S16">
        <v>0.68002477598250877</v>
      </c>
    </row>
    <row r="17" spans="1:19" ht="15.6">
      <c r="A17" t="s">
        <v>8</v>
      </c>
      <c r="B17">
        <v>23377997</v>
      </c>
      <c r="C17" t="s">
        <v>204</v>
      </c>
      <c r="D17" t="s">
        <v>5</v>
      </c>
      <c r="E17" t="s">
        <v>3</v>
      </c>
      <c r="F17">
        <v>3050</v>
      </c>
      <c r="G17" t="s">
        <v>25</v>
      </c>
      <c r="H17" t="s">
        <v>26</v>
      </c>
      <c r="I17" t="s">
        <v>27</v>
      </c>
      <c r="J17">
        <v>0</v>
      </c>
      <c r="K17">
        <v>15</v>
      </c>
      <c r="L17">
        <v>0</v>
      </c>
      <c r="M17">
        <v>1</v>
      </c>
      <c r="N17">
        <v>192798</v>
      </c>
      <c r="O17">
        <v>4320</v>
      </c>
      <c r="P17">
        <v>0.29856001436130097</v>
      </c>
      <c r="Q17">
        <v>1</v>
      </c>
      <c r="R17" s="3">
        <v>2.226</v>
      </c>
      <c r="S17">
        <v>0.52496835704320821</v>
      </c>
    </row>
    <row r="18" spans="1:19" ht="15.6">
      <c r="A18" t="s">
        <v>8</v>
      </c>
      <c r="B18">
        <v>23378018</v>
      </c>
      <c r="C18" t="s">
        <v>205</v>
      </c>
      <c r="D18" t="s">
        <v>2</v>
      </c>
      <c r="E18" t="s">
        <v>4</v>
      </c>
      <c r="F18">
        <v>2026</v>
      </c>
      <c r="G18" t="s">
        <v>25</v>
      </c>
      <c r="H18" t="s">
        <v>26</v>
      </c>
      <c r="I18" t="s">
        <v>27</v>
      </c>
      <c r="J18">
        <v>0</v>
      </c>
      <c r="K18">
        <v>8</v>
      </c>
      <c r="L18">
        <v>0</v>
      </c>
      <c r="M18">
        <v>1</v>
      </c>
      <c r="N18">
        <v>192805</v>
      </c>
      <c r="O18">
        <v>4320</v>
      </c>
      <c r="P18">
        <v>0.180835312718755</v>
      </c>
      <c r="Q18">
        <v>1</v>
      </c>
      <c r="R18" s="3">
        <v>6.4349999999999996</v>
      </c>
      <c r="S18">
        <v>0.74271675847672769</v>
      </c>
    </row>
    <row r="19" spans="1:19" ht="15.6">
      <c r="A19" t="s">
        <v>8</v>
      </c>
      <c r="B19">
        <v>23378135</v>
      </c>
      <c r="C19" t="s">
        <v>206</v>
      </c>
      <c r="D19" t="s">
        <v>5</v>
      </c>
      <c r="E19" t="s">
        <v>4</v>
      </c>
      <c r="F19">
        <v>730</v>
      </c>
      <c r="G19" t="s">
        <v>25</v>
      </c>
      <c r="H19" t="s">
        <v>26</v>
      </c>
      <c r="I19" t="s">
        <v>27</v>
      </c>
      <c r="J19">
        <v>0</v>
      </c>
      <c r="K19">
        <v>2</v>
      </c>
      <c r="L19">
        <v>0</v>
      </c>
      <c r="M19">
        <v>1</v>
      </c>
      <c r="N19">
        <v>192811</v>
      </c>
      <c r="O19">
        <v>4320</v>
      </c>
      <c r="P19">
        <v>6.4326811283585694E-2</v>
      </c>
      <c r="Q19">
        <v>1</v>
      </c>
      <c r="R19" s="3">
        <v>7.4809999999999999</v>
      </c>
      <c r="S19">
        <v>1.1916079762891425</v>
      </c>
    </row>
    <row r="20" spans="1:19" ht="15.6">
      <c r="A20" t="s">
        <v>8</v>
      </c>
      <c r="B20">
        <v>23378137</v>
      </c>
      <c r="C20" t="s">
        <v>207</v>
      </c>
      <c r="D20" t="s">
        <v>2</v>
      </c>
      <c r="E20" t="s">
        <v>5</v>
      </c>
      <c r="F20">
        <v>2599</v>
      </c>
      <c r="G20" t="s">
        <v>25</v>
      </c>
      <c r="H20" t="s">
        <v>26</v>
      </c>
      <c r="I20" t="s">
        <v>27</v>
      </c>
      <c r="J20">
        <v>0</v>
      </c>
      <c r="K20">
        <v>10</v>
      </c>
      <c r="L20">
        <v>0</v>
      </c>
      <c r="M20">
        <v>1</v>
      </c>
      <c r="N20">
        <v>192803</v>
      </c>
      <c r="O20">
        <v>4320</v>
      </c>
      <c r="P20">
        <v>0.21635414679037901</v>
      </c>
      <c r="Q20">
        <v>1</v>
      </c>
      <c r="R20" s="3">
        <v>6.2460000000000004</v>
      </c>
      <c r="S20">
        <v>0.66483477640276467</v>
      </c>
    </row>
    <row r="21" spans="1:19" ht="15.6">
      <c r="A21" t="s">
        <v>8</v>
      </c>
      <c r="B21">
        <v>23378234</v>
      </c>
      <c r="C21" t="s">
        <v>208</v>
      </c>
      <c r="D21" t="s">
        <v>5</v>
      </c>
      <c r="E21" t="s">
        <v>3</v>
      </c>
      <c r="F21">
        <v>1473</v>
      </c>
      <c r="G21" t="s">
        <v>25</v>
      </c>
      <c r="H21" t="s">
        <v>26</v>
      </c>
      <c r="I21" t="s">
        <v>27</v>
      </c>
      <c r="J21">
        <v>0</v>
      </c>
      <c r="K21">
        <v>5</v>
      </c>
      <c r="L21">
        <v>0</v>
      </c>
      <c r="M21">
        <v>1</v>
      </c>
      <c r="N21">
        <v>192808</v>
      </c>
      <c r="O21">
        <v>4320</v>
      </c>
      <c r="P21">
        <v>0.124516579670145</v>
      </c>
      <c r="Q21">
        <v>1</v>
      </c>
      <c r="R21" s="3">
        <v>7.6050000000000004</v>
      </c>
      <c r="S21">
        <v>0.90477281740474624</v>
      </c>
    </row>
    <row r="22" spans="1:19" ht="15.6">
      <c r="A22" t="s">
        <v>8</v>
      </c>
      <c r="B22">
        <v>23378259</v>
      </c>
      <c r="C22" t="s">
        <v>209</v>
      </c>
      <c r="D22" t="s">
        <v>2</v>
      </c>
      <c r="E22" t="s">
        <v>4</v>
      </c>
      <c r="F22">
        <v>1245</v>
      </c>
      <c r="G22" t="s">
        <v>25</v>
      </c>
      <c r="H22" t="s">
        <v>26</v>
      </c>
      <c r="I22" t="s">
        <v>27</v>
      </c>
      <c r="J22">
        <v>0</v>
      </c>
      <c r="K22">
        <v>4</v>
      </c>
      <c r="L22">
        <v>0</v>
      </c>
      <c r="M22">
        <v>1</v>
      </c>
      <c r="N22">
        <v>192809</v>
      </c>
      <c r="O22">
        <v>4320</v>
      </c>
      <c r="P22">
        <v>0.104896211950728</v>
      </c>
      <c r="Q22">
        <v>1</v>
      </c>
      <c r="R22" s="3">
        <v>4.9950000000000001</v>
      </c>
      <c r="S22">
        <v>0.97924019491988723</v>
      </c>
    </row>
    <row r="23" spans="1:19" ht="15.6">
      <c r="A23" t="s">
        <v>8</v>
      </c>
      <c r="B23">
        <v>23378288</v>
      </c>
      <c r="C23" t="s">
        <v>210</v>
      </c>
      <c r="D23" t="s">
        <v>5</v>
      </c>
      <c r="E23" t="s">
        <v>3</v>
      </c>
      <c r="F23">
        <v>3106</v>
      </c>
      <c r="G23" t="s">
        <v>25</v>
      </c>
      <c r="H23" t="s">
        <v>26</v>
      </c>
      <c r="I23" t="s">
        <v>27</v>
      </c>
      <c r="J23">
        <v>0</v>
      </c>
      <c r="K23">
        <v>12</v>
      </c>
      <c r="L23">
        <v>0</v>
      </c>
      <c r="M23">
        <v>1</v>
      </c>
      <c r="N23">
        <v>192801</v>
      </c>
      <c r="O23">
        <v>4320</v>
      </c>
      <c r="P23">
        <v>0.25033323150765302</v>
      </c>
      <c r="Q23">
        <v>1</v>
      </c>
      <c r="R23" s="3">
        <v>9.6509999999999998</v>
      </c>
      <c r="S23">
        <v>0.60148149436931586</v>
      </c>
    </row>
  </sheetData>
  <conditionalFormatting sqref="B2:B48">
    <cfRule type="duplicateValues" dxfId="1" priority="3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EEDE-FDAE-4527-9BAF-EA5F5E80E903}">
  <dimension ref="A1:S11"/>
  <sheetViews>
    <sheetView workbookViewId="0">
      <selection activeCell="A2" sqref="A2:A11"/>
    </sheetView>
  </sheetViews>
  <sheetFormatPr defaultRowHeight="14.4"/>
  <sheetData>
    <row r="1" spans="1:19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183</v>
      </c>
      <c r="Q1" t="s">
        <v>184</v>
      </c>
      <c r="R1" t="s">
        <v>212</v>
      </c>
      <c r="S1" s="4" t="s">
        <v>223</v>
      </c>
    </row>
    <row r="2" spans="1:19" ht="15.6">
      <c r="A2" t="s">
        <v>8</v>
      </c>
      <c r="B2">
        <v>23378924</v>
      </c>
      <c r="C2" t="s">
        <v>213</v>
      </c>
      <c r="D2" t="s">
        <v>4</v>
      </c>
      <c r="E2" t="s">
        <v>2</v>
      </c>
      <c r="F2">
        <v>56531</v>
      </c>
      <c r="G2" t="s">
        <v>25</v>
      </c>
      <c r="H2" t="s">
        <v>26</v>
      </c>
      <c r="I2" t="s">
        <v>27</v>
      </c>
      <c r="J2">
        <v>4</v>
      </c>
      <c r="K2">
        <v>234</v>
      </c>
      <c r="L2">
        <v>0</v>
      </c>
      <c r="M2">
        <v>6</v>
      </c>
      <c r="N2">
        <v>192575</v>
      </c>
      <c r="O2">
        <v>4315</v>
      </c>
      <c r="P2">
        <v>0.65720269130642295</v>
      </c>
      <c r="Q2">
        <v>1</v>
      </c>
      <c r="R2" s="3">
        <v>10.130000000000001</v>
      </c>
      <c r="S2">
        <v>0.18230066675685511</v>
      </c>
    </row>
    <row r="3" spans="1:19" ht="15.6">
      <c r="A3" t="s">
        <v>8</v>
      </c>
      <c r="B3">
        <v>23378947</v>
      </c>
      <c r="C3" t="s">
        <v>214</v>
      </c>
      <c r="D3" t="s">
        <v>5</v>
      </c>
      <c r="E3" t="s">
        <v>3</v>
      </c>
      <c r="F3">
        <v>3109</v>
      </c>
      <c r="G3" t="s">
        <v>25</v>
      </c>
      <c r="H3" t="s">
        <v>26</v>
      </c>
      <c r="I3" t="s">
        <v>27</v>
      </c>
      <c r="J3">
        <v>0</v>
      </c>
      <c r="K3">
        <v>12</v>
      </c>
      <c r="L3">
        <v>0</v>
      </c>
      <c r="M3">
        <v>1</v>
      </c>
      <c r="N3">
        <v>192801</v>
      </c>
      <c r="O3">
        <v>4320</v>
      </c>
      <c r="P3">
        <v>0.25033323150765302</v>
      </c>
      <c r="Q3">
        <v>1</v>
      </c>
      <c r="R3" s="3">
        <v>9.6560000000000006</v>
      </c>
      <c r="S3">
        <v>0.60148149436931586</v>
      </c>
    </row>
    <row r="4" spans="1:19" ht="15.6">
      <c r="A4" t="s">
        <v>8</v>
      </c>
      <c r="B4">
        <v>23378982</v>
      </c>
      <c r="C4" t="s">
        <v>215</v>
      </c>
      <c r="D4" t="s">
        <v>5</v>
      </c>
      <c r="E4" t="s">
        <v>3</v>
      </c>
      <c r="F4">
        <v>1080220</v>
      </c>
      <c r="G4" t="s">
        <v>25</v>
      </c>
      <c r="H4" t="s">
        <v>26</v>
      </c>
      <c r="I4" t="s">
        <v>27</v>
      </c>
      <c r="J4">
        <v>30</v>
      </c>
      <c r="K4">
        <v>4386</v>
      </c>
      <c r="L4">
        <v>1</v>
      </c>
      <c r="M4">
        <v>94</v>
      </c>
      <c r="N4">
        <v>188397</v>
      </c>
      <c r="O4">
        <v>4226</v>
      </c>
      <c r="P4">
        <v>0.71778549189649998</v>
      </c>
      <c r="Q4">
        <v>0.49731644344978199</v>
      </c>
      <c r="R4" s="3">
        <v>5.8920000000000003</v>
      </c>
      <c r="S4">
        <v>0.14400532400914462</v>
      </c>
    </row>
    <row r="5" spans="1:19" ht="15.6">
      <c r="A5" t="s">
        <v>8</v>
      </c>
      <c r="B5">
        <v>23378985</v>
      </c>
      <c r="C5" t="s">
        <v>216</v>
      </c>
      <c r="D5" t="s">
        <v>5</v>
      </c>
      <c r="E5" t="s">
        <v>3</v>
      </c>
      <c r="F5">
        <v>34422</v>
      </c>
      <c r="G5" t="s">
        <v>25</v>
      </c>
      <c r="H5" t="s">
        <v>26</v>
      </c>
      <c r="I5" t="s">
        <v>27</v>
      </c>
      <c r="J5">
        <v>0</v>
      </c>
      <c r="K5">
        <v>142</v>
      </c>
      <c r="L5">
        <v>0</v>
      </c>
      <c r="M5">
        <v>2</v>
      </c>
      <c r="N5">
        <v>192671</v>
      </c>
      <c r="O5">
        <v>4319</v>
      </c>
      <c r="P5">
        <v>0.77442175636906196</v>
      </c>
      <c r="Q5">
        <v>1</v>
      </c>
      <c r="R5" s="3">
        <v>6.9530000000000003</v>
      </c>
      <c r="S5">
        <v>0.11102245459131489</v>
      </c>
    </row>
    <row r="6" spans="1:19" ht="15.6">
      <c r="A6" t="s">
        <v>8</v>
      </c>
      <c r="B6">
        <v>23379102</v>
      </c>
      <c r="C6" t="s">
        <v>217</v>
      </c>
      <c r="D6" t="s">
        <v>5</v>
      </c>
      <c r="E6" t="s">
        <v>3</v>
      </c>
      <c r="F6">
        <v>34154000</v>
      </c>
      <c r="G6" t="s">
        <v>25</v>
      </c>
      <c r="H6" t="s">
        <v>26</v>
      </c>
      <c r="I6" t="s">
        <v>27</v>
      </c>
      <c r="J6">
        <v>43672</v>
      </c>
      <c r="K6">
        <v>94667</v>
      </c>
      <c r="L6">
        <v>1010</v>
      </c>
      <c r="M6">
        <v>2096</v>
      </c>
      <c r="N6">
        <v>54474</v>
      </c>
      <c r="O6">
        <v>1215</v>
      </c>
      <c r="P6">
        <v>0.84094890187842597</v>
      </c>
      <c r="Q6">
        <v>0.40033756417923</v>
      </c>
      <c r="R6" s="3">
        <v>6.7889999999999997</v>
      </c>
      <c r="S6">
        <v>7.5230392200221735E-2</v>
      </c>
    </row>
    <row r="7" spans="1:19" ht="15.6">
      <c r="A7" t="s">
        <v>8</v>
      </c>
      <c r="B7">
        <v>23379205</v>
      </c>
      <c r="C7" t="s">
        <v>218</v>
      </c>
      <c r="D7" t="s">
        <v>5</v>
      </c>
      <c r="E7" t="s">
        <v>4</v>
      </c>
      <c r="F7">
        <v>12973</v>
      </c>
      <c r="G7" t="s">
        <v>25</v>
      </c>
      <c r="H7" t="s">
        <v>26</v>
      </c>
      <c r="I7" t="s">
        <v>27</v>
      </c>
      <c r="J7">
        <v>0</v>
      </c>
      <c r="K7">
        <v>53</v>
      </c>
      <c r="L7">
        <v>0</v>
      </c>
      <c r="M7">
        <v>2</v>
      </c>
      <c r="N7">
        <v>192760</v>
      </c>
      <c r="O7">
        <v>4319</v>
      </c>
      <c r="P7">
        <v>0.34020173139542897</v>
      </c>
      <c r="Q7">
        <v>1</v>
      </c>
      <c r="R7" s="3">
        <v>9.5779999999999994</v>
      </c>
      <c r="S7">
        <v>0.46826348045429234</v>
      </c>
    </row>
    <row r="8" spans="1:19" ht="15.6">
      <c r="A8" t="s">
        <v>8</v>
      </c>
      <c r="B8">
        <v>23379215</v>
      </c>
      <c r="C8" t="s">
        <v>219</v>
      </c>
      <c r="D8" t="s">
        <v>2</v>
      </c>
      <c r="E8" t="s">
        <v>4</v>
      </c>
      <c r="F8">
        <v>3083</v>
      </c>
      <c r="G8" t="s">
        <v>25</v>
      </c>
      <c r="H8" t="s">
        <v>26</v>
      </c>
      <c r="I8" t="s">
        <v>27</v>
      </c>
      <c r="J8">
        <v>0</v>
      </c>
      <c r="K8">
        <v>12</v>
      </c>
      <c r="L8">
        <v>0</v>
      </c>
      <c r="M8">
        <v>1</v>
      </c>
      <c r="N8">
        <v>192801</v>
      </c>
      <c r="O8">
        <v>4320</v>
      </c>
      <c r="P8">
        <v>0.25033323150765302</v>
      </c>
      <c r="Q8">
        <v>1</v>
      </c>
      <c r="R8" s="3">
        <v>2.3359999999999999</v>
      </c>
      <c r="S8">
        <v>0.60148149436931586</v>
      </c>
    </row>
    <row r="9" spans="1:19" ht="15.6">
      <c r="A9" t="s">
        <v>8</v>
      </c>
      <c r="B9">
        <v>23379240</v>
      </c>
      <c r="C9" t="s">
        <v>220</v>
      </c>
      <c r="D9" t="s">
        <v>3</v>
      </c>
      <c r="E9" t="s">
        <v>5</v>
      </c>
      <c r="F9">
        <v>29452</v>
      </c>
      <c r="G9" t="s">
        <v>188</v>
      </c>
      <c r="H9" t="s">
        <v>26</v>
      </c>
      <c r="I9" t="s">
        <v>27</v>
      </c>
      <c r="J9">
        <v>0</v>
      </c>
      <c r="K9">
        <v>929</v>
      </c>
      <c r="L9">
        <v>0</v>
      </c>
      <c r="M9">
        <v>12</v>
      </c>
      <c r="N9">
        <v>191884</v>
      </c>
      <c r="O9">
        <v>4309</v>
      </c>
      <c r="P9">
        <v>5.6717301188824003E-2</v>
      </c>
      <c r="Q9">
        <v>1</v>
      </c>
      <c r="R9" s="3">
        <v>3.5059999999999998</v>
      </c>
      <c r="S9">
        <v>1.246284442611429</v>
      </c>
    </row>
    <row r="10" spans="1:19" ht="15.6">
      <c r="A10" t="s">
        <v>8</v>
      </c>
      <c r="B10">
        <v>23379401</v>
      </c>
      <c r="C10" t="s">
        <v>221</v>
      </c>
      <c r="D10" t="s">
        <v>2</v>
      </c>
      <c r="E10" t="s">
        <v>5</v>
      </c>
      <c r="F10">
        <v>11598</v>
      </c>
      <c r="G10" t="s">
        <v>25</v>
      </c>
      <c r="H10" t="s">
        <v>26</v>
      </c>
      <c r="I10" t="s">
        <v>27</v>
      </c>
      <c r="J10">
        <v>0</v>
      </c>
      <c r="K10">
        <v>46</v>
      </c>
      <c r="L10">
        <v>0</v>
      </c>
      <c r="M10">
        <v>2</v>
      </c>
      <c r="N10">
        <v>192767</v>
      </c>
      <c r="O10">
        <v>4319</v>
      </c>
      <c r="P10">
        <v>0.28360579269108599</v>
      </c>
      <c r="Q10">
        <v>1</v>
      </c>
      <c r="R10" s="3">
        <v>6.5529999999999999</v>
      </c>
      <c r="S10">
        <v>0.54728490286809051</v>
      </c>
    </row>
    <row r="11" spans="1:19" ht="15.6">
      <c r="A11" t="s">
        <v>8</v>
      </c>
      <c r="B11">
        <v>23379500</v>
      </c>
      <c r="C11" t="s">
        <v>222</v>
      </c>
      <c r="D11" t="s">
        <v>5</v>
      </c>
      <c r="E11" t="s">
        <v>2</v>
      </c>
      <c r="F11">
        <v>2961600</v>
      </c>
      <c r="G11" t="s">
        <v>25</v>
      </c>
      <c r="H11" t="s">
        <v>26</v>
      </c>
      <c r="I11" t="s">
        <v>27</v>
      </c>
      <c r="J11">
        <v>217</v>
      </c>
      <c r="K11">
        <v>12386</v>
      </c>
      <c r="L11">
        <v>7</v>
      </c>
      <c r="M11">
        <v>292</v>
      </c>
      <c r="N11">
        <v>180210</v>
      </c>
      <c r="O11">
        <v>4022</v>
      </c>
      <c r="P11">
        <v>0.36316369500289603</v>
      </c>
      <c r="Q11">
        <v>0.35141916196603001</v>
      </c>
      <c r="R11" s="3">
        <v>12.53</v>
      </c>
      <c r="S11">
        <v>0.43989757382933253</v>
      </c>
    </row>
  </sheetData>
  <conditionalFormatting sqref="R2:R10">
    <cfRule type="cellIs" dxfId="0" priority="1" operator="greaterThan">
      <formula>16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C70D-E7B0-4091-8773-D090F020CB9C}">
  <dimension ref="A1:S32"/>
  <sheetViews>
    <sheetView workbookViewId="0">
      <selection activeCell="R17" sqref="R17"/>
    </sheetView>
  </sheetViews>
  <sheetFormatPr defaultRowHeight="14.4"/>
  <sheetData>
    <row r="1" spans="1:19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183</v>
      </c>
      <c r="Q1" t="s">
        <v>184</v>
      </c>
      <c r="R1" t="s">
        <v>7</v>
      </c>
      <c r="S1" s="4" t="s">
        <v>223</v>
      </c>
    </row>
    <row r="2" spans="1:19" ht="15.6">
      <c r="A2" t="s">
        <v>8</v>
      </c>
      <c r="B2">
        <v>23379886</v>
      </c>
      <c r="C2" t="s">
        <v>24</v>
      </c>
      <c r="D2" t="s">
        <v>3</v>
      </c>
      <c r="E2" t="s">
        <v>5</v>
      </c>
      <c r="F2">
        <v>2134</v>
      </c>
      <c r="G2" t="s">
        <v>25</v>
      </c>
      <c r="H2" t="s">
        <v>26</v>
      </c>
      <c r="I2" t="s">
        <v>27</v>
      </c>
      <c r="J2">
        <v>0</v>
      </c>
      <c r="K2">
        <v>8</v>
      </c>
      <c r="L2">
        <v>0</v>
      </c>
      <c r="M2">
        <v>1</v>
      </c>
      <c r="N2">
        <v>192805</v>
      </c>
      <c r="O2">
        <v>4320</v>
      </c>
      <c r="P2">
        <v>0.180835312718755</v>
      </c>
      <c r="Q2">
        <v>1</v>
      </c>
      <c r="R2" s="3">
        <v>1.5980000000000001</v>
      </c>
      <c r="S2">
        <v>0.74271675847672769</v>
      </c>
    </row>
    <row r="3" spans="1:19" ht="15.6">
      <c r="A3" t="s">
        <v>8</v>
      </c>
      <c r="B3">
        <v>23379982</v>
      </c>
      <c r="C3" t="s">
        <v>28</v>
      </c>
      <c r="D3" t="s">
        <v>5</v>
      </c>
      <c r="E3" t="s">
        <v>3</v>
      </c>
      <c r="F3">
        <v>21569</v>
      </c>
      <c r="G3" t="s">
        <v>25</v>
      </c>
      <c r="H3" t="s">
        <v>26</v>
      </c>
      <c r="I3" t="s">
        <v>27</v>
      </c>
      <c r="J3">
        <v>0</v>
      </c>
      <c r="K3">
        <v>89</v>
      </c>
      <c r="L3">
        <v>0</v>
      </c>
      <c r="M3">
        <v>1</v>
      </c>
      <c r="N3">
        <v>192724</v>
      </c>
      <c r="O3">
        <v>4320</v>
      </c>
      <c r="P3">
        <v>1</v>
      </c>
      <c r="Q3">
        <v>1</v>
      </c>
      <c r="R3" s="3">
        <v>9.282</v>
      </c>
      <c r="S3">
        <v>0</v>
      </c>
    </row>
    <row r="4" spans="1:19" ht="15.6">
      <c r="A4" t="s">
        <v>8</v>
      </c>
      <c r="B4">
        <v>23380066</v>
      </c>
      <c r="C4" t="s">
        <v>29</v>
      </c>
      <c r="D4" t="s">
        <v>5</v>
      </c>
      <c r="E4" t="s">
        <v>2</v>
      </c>
      <c r="F4">
        <v>10438</v>
      </c>
      <c r="G4" t="s">
        <v>25</v>
      </c>
      <c r="H4" t="s">
        <v>26</v>
      </c>
      <c r="I4" t="s">
        <v>27</v>
      </c>
      <c r="J4">
        <v>0</v>
      </c>
      <c r="K4">
        <v>41</v>
      </c>
      <c r="L4">
        <v>0</v>
      </c>
      <c r="M4">
        <v>1</v>
      </c>
      <c r="N4">
        <v>192772</v>
      </c>
      <c r="O4">
        <v>4320</v>
      </c>
      <c r="P4">
        <v>0.60581676323960099</v>
      </c>
      <c r="Q4">
        <v>1</v>
      </c>
      <c r="R4" s="3">
        <v>5.569</v>
      </c>
      <c r="S4">
        <v>0.21765871370086273</v>
      </c>
    </row>
    <row r="5" spans="1:19" ht="15.6">
      <c r="A5" t="s">
        <v>8</v>
      </c>
      <c r="B5">
        <v>23380093</v>
      </c>
      <c r="C5" t="s">
        <v>30</v>
      </c>
      <c r="D5" t="s">
        <v>2</v>
      </c>
      <c r="E5" t="s">
        <v>4</v>
      </c>
      <c r="F5">
        <v>14083</v>
      </c>
      <c r="G5" t="s">
        <v>25</v>
      </c>
      <c r="H5" t="s">
        <v>26</v>
      </c>
      <c r="I5" t="s">
        <v>27</v>
      </c>
      <c r="J5">
        <v>0</v>
      </c>
      <c r="K5">
        <v>57</v>
      </c>
      <c r="L5">
        <v>0</v>
      </c>
      <c r="M5">
        <v>2</v>
      </c>
      <c r="N5">
        <v>192756</v>
      </c>
      <c r="O5">
        <v>4319</v>
      </c>
      <c r="P5">
        <v>0.37193727566413498</v>
      </c>
      <c r="Q5">
        <v>1</v>
      </c>
      <c r="R5" s="3">
        <v>1.1339999999999999</v>
      </c>
      <c r="S5">
        <v>0.42953029433798334</v>
      </c>
    </row>
    <row r="6" spans="1:19" ht="15.6">
      <c r="A6" t="s">
        <v>8</v>
      </c>
      <c r="B6">
        <v>23380106</v>
      </c>
      <c r="C6" t="s">
        <v>31</v>
      </c>
      <c r="D6" t="s">
        <v>2</v>
      </c>
      <c r="E6" t="s">
        <v>4</v>
      </c>
      <c r="F6">
        <v>1099</v>
      </c>
      <c r="G6" t="s">
        <v>25</v>
      </c>
      <c r="H6" t="s">
        <v>26</v>
      </c>
      <c r="I6" t="s">
        <v>27</v>
      </c>
      <c r="J6">
        <v>0</v>
      </c>
      <c r="K6">
        <v>4</v>
      </c>
      <c r="L6">
        <v>0</v>
      </c>
      <c r="M6">
        <v>1</v>
      </c>
      <c r="N6">
        <v>192809</v>
      </c>
      <c r="O6">
        <v>4320</v>
      </c>
      <c r="P6">
        <v>0.104896211950728</v>
      </c>
      <c r="Q6">
        <v>1</v>
      </c>
      <c r="R6" s="3">
        <v>6.9859999999999998</v>
      </c>
      <c r="S6">
        <v>0.97924019491988723</v>
      </c>
    </row>
    <row r="7" spans="1:19" ht="15.6">
      <c r="A7" t="s">
        <v>8</v>
      </c>
      <c r="B7">
        <v>23380120</v>
      </c>
      <c r="C7" t="s">
        <v>32</v>
      </c>
      <c r="D7" t="s">
        <v>5</v>
      </c>
      <c r="E7" t="s">
        <v>2</v>
      </c>
      <c r="F7">
        <v>510</v>
      </c>
      <c r="G7" t="s">
        <v>25</v>
      </c>
      <c r="H7" t="s">
        <v>26</v>
      </c>
      <c r="I7" t="s">
        <v>27</v>
      </c>
      <c r="J7">
        <v>0</v>
      </c>
      <c r="K7">
        <v>1</v>
      </c>
      <c r="L7">
        <v>0</v>
      </c>
      <c r="M7">
        <v>1</v>
      </c>
      <c r="N7">
        <v>192812</v>
      </c>
      <c r="O7">
        <v>4320</v>
      </c>
      <c r="P7">
        <v>4.3357863202596499E-2</v>
      </c>
      <c r="Q7">
        <v>1</v>
      </c>
      <c r="R7" s="3">
        <v>15.32</v>
      </c>
      <c r="S7">
        <v>1.3629321291954102</v>
      </c>
    </row>
    <row r="8" spans="1:19" ht="15.6">
      <c r="A8" t="s">
        <v>8</v>
      </c>
      <c r="B8">
        <v>23380142</v>
      </c>
      <c r="C8" t="s">
        <v>33</v>
      </c>
      <c r="D8" t="s">
        <v>3</v>
      </c>
      <c r="E8" t="s">
        <v>2</v>
      </c>
      <c r="F8">
        <v>5599</v>
      </c>
      <c r="G8" t="s">
        <v>25</v>
      </c>
      <c r="H8" t="s">
        <v>26</v>
      </c>
      <c r="I8" t="s">
        <v>27</v>
      </c>
      <c r="J8">
        <v>0</v>
      </c>
      <c r="K8">
        <v>23</v>
      </c>
      <c r="L8">
        <v>0</v>
      </c>
      <c r="M8">
        <v>1</v>
      </c>
      <c r="N8">
        <v>192790</v>
      </c>
      <c r="O8">
        <v>4320</v>
      </c>
      <c r="P8">
        <v>0.41253629678912102</v>
      </c>
      <c r="Q8">
        <v>1</v>
      </c>
      <c r="R8" s="3">
        <v>3.984</v>
      </c>
      <c r="S8">
        <v>0.3845378342613669</v>
      </c>
    </row>
    <row r="9" spans="1:19" ht="15.6">
      <c r="A9" t="s">
        <v>8</v>
      </c>
      <c r="B9">
        <v>23380144</v>
      </c>
      <c r="C9" t="s">
        <v>34</v>
      </c>
      <c r="D9" t="s">
        <v>2</v>
      </c>
      <c r="E9" t="s">
        <v>6</v>
      </c>
      <c r="F9">
        <v>3171</v>
      </c>
      <c r="G9" t="s">
        <v>25</v>
      </c>
      <c r="H9" t="s">
        <v>26</v>
      </c>
      <c r="I9" t="s">
        <v>27</v>
      </c>
      <c r="J9">
        <v>0</v>
      </c>
      <c r="K9">
        <v>12</v>
      </c>
      <c r="L9">
        <v>0</v>
      </c>
      <c r="M9">
        <v>1</v>
      </c>
      <c r="N9">
        <v>192801</v>
      </c>
      <c r="O9">
        <v>4320</v>
      </c>
      <c r="P9">
        <v>0.25033323150765302</v>
      </c>
      <c r="Q9">
        <v>1</v>
      </c>
      <c r="R9" s="3">
        <v>5.1379999999999999</v>
      </c>
      <c r="S9">
        <v>0.60148149436931586</v>
      </c>
    </row>
    <row r="10" spans="1:19" ht="15.6">
      <c r="A10" t="s">
        <v>8</v>
      </c>
      <c r="B10">
        <v>23380168</v>
      </c>
      <c r="C10" t="s">
        <v>35</v>
      </c>
      <c r="D10" t="s">
        <v>4</v>
      </c>
      <c r="E10" t="s">
        <v>5</v>
      </c>
      <c r="F10">
        <v>4339</v>
      </c>
      <c r="G10" t="s">
        <v>25</v>
      </c>
      <c r="H10" t="s">
        <v>26</v>
      </c>
      <c r="I10" t="s">
        <v>27</v>
      </c>
      <c r="J10">
        <v>0</v>
      </c>
      <c r="K10">
        <v>17</v>
      </c>
      <c r="L10">
        <v>0</v>
      </c>
      <c r="M10">
        <v>1</v>
      </c>
      <c r="N10">
        <v>192796</v>
      </c>
      <c r="O10">
        <v>4320</v>
      </c>
      <c r="P10">
        <v>0.32897539456048402</v>
      </c>
      <c r="Q10">
        <v>1</v>
      </c>
      <c r="R10" s="3">
        <v>1.024</v>
      </c>
      <c r="S10">
        <v>0.48283658352790443</v>
      </c>
    </row>
    <row r="11" spans="1:19" ht="15.6">
      <c r="A11" t="s">
        <v>8</v>
      </c>
      <c r="B11">
        <v>23380169</v>
      </c>
      <c r="C11" t="s">
        <v>36</v>
      </c>
      <c r="D11" t="s">
        <v>2</v>
      </c>
      <c r="E11" t="s">
        <v>5</v>
      </c>
      <c r="F11">
        <v>4084</v>
      </c>
      <c r="G11" t="s">
        <v>25</v>
      </c>
      <c r="H11" t="s">
        <v>26</v>
      </c>
      <c r="I11" t="s">
        <v>27</v>
      </c>
      <c r="J11">
        <v>0</v>
      </c>
      <c r="K11">
        <v>16</v>
      </c>
      <c r="L11">
        <v>0</v>
      </c>
      <c r="M11">
        <v>1</v>
      </c>
      <c r="N11">
        <v>192797</v>
      </c>
      <c r="O11">
        <v>4320</v>
      </c>
      <c r="P11">
        <v>0.31393619602885398</v>
      </c>
      <c r="Q11">
        <v>1</v>
      </c>
      <c r="R11" s="3">
        <v>10.54</v>
      </c>
      <c r="S11">
        <v>0.50315860838616056</v>
      </c>
    </row>
    <row r="12" spans="1:19" ht="15.6">
      <c r="A12" t="s">
        <v>8</v>
      </c>
      <c r="B12">
        <v>23380222</v>
      </c>
      <c r="C12" t="s">
        <v>37</v>
      </c>
      <c r="D12" t="s">
        <v>5</v>
      </c>
      <c r="E12" t="s">
        <v>4</v>
      </c>
      <c r="F12">
        <v>71179</v>
      </c>
      <c r="G12" t="s">
        <v>25</v>
      </c>
      <c r="H12" t="s">
        <v>26</v>
      </c>
      <c r="I12" t="s">
        <v>27</v>
      </c>
      <c r="J12">
        <v>0</v>
      </c>
      <c r="K12">
        <v>289</v>
      </c>
      <c r="L12">
        <v>0</v>
      </c>
      <c r="M12">
        <v>7</v>
      </c>
      <c r="N12">
        <v>192524</v>
      </c>
      <c r="O12">
        <v>4314</v>
      </c>
      <c r="P12">
        <v>0.84071166282354604</v>
      </c>
      <c r="Q12">
        <v>1</v>
      </c>
      <c r="R12" s="3">
        <v>3.653</v>
      </c>
      <c r="S12">
        <v>7.5352927764499616E-2</v>
      </c>
    </row>
    <row r="13" spans="1:19" ht="15.6">
      <c r="A13" t="s">
        <v>8</v>
      </c>
      <c r="B13">
        <v>23380274</v>
      </c>
      <c r="C13" t="s">
        <v>38</v>
      </c>
      <c r="D13" t="s">
        <v>5</v>
      </c>
      <c r="E13" t="s">
        <v>3</v>
      </c>
      <c r="F13">
        <v>10458400</v>
      </c>
      <c r="G13" t="s">
        <v>25</v>
      </c>
      <c r="H13" t="s">
        <v>26</v>
      </c>
      <c r="I13" t="s">
        <v>27</v>
      </c>
      <c r="J13">
        <v>2719</v>
      </c>
      <c r="K13">
        <v>38738</v>
      </c>
      <c r="L13">
        <v>65</v>
      </c>
      <c r="M13">
        <v>893</v>
      </c>
      <c r="N13">
        <v>151356</v>
      </c>
      <c r="O13">
        <v>3363</v>
      </c>
      <c r="P13">
        <v>0.33618601723535602</v>
      </c>
      <c r="Q13">
        <v>0.55498998545918599</v>
      </c>
      <c r="R13" s="3">
        <v>8.8949999999999996</v>
      </c>
      <c r="S13">
        <v>0.47342035384661474</v>
      </c>
    </row>
    <row r="14" spans="1:19" ht="15.6">
      <c r="A14" t="s">
        <v>8</v>
      </c>
      <c r="B14">
        <v>23380321</v>
      </c>
      <c r="C14" t="s">
        <v>39</v>
      </c>
      <c r="D14" t="s">
        <v>5</v>
      </c>
      <c r="E14" t="s">
        <v>3</v>
      </c>
      <c r="F14">
        <v>10573300</v>
      </c>
      <c r="G14" t="s">
        <v>25</v>
      </c>
      <c r="H14" t="s">
        <v>26</v>
      </c>
      <c r="I14" t="s">
        <v>27</v>
      </c>
      <c r="J14">
        <v>2731</v>
      </c>
      <c r="K14">
        <v>38887</v>
      </c>
      <c r="L14">
        <v>66</v>
      </c>
      <c r="M14">
        <v>898</v>
      </c>
      <c r="N14">
        <v>151195</v>
      </c>
      <c r="O14">
        <v>3357</v>
      </c>
      <c r="P14">
        <v>0.29966027358501302</v>
      </c>
      <c r="Q14">
        <v>0.47219434086393203</v>
      </c>
      <c r="R14" s="3">
        <v>6.6669999999999998</v>
      </c>
      <c r="S14">
        <v>0.52337082831358039</v>
      </c>
    </row>
    <row r="15" spans="1:19" ht="15.6">
      <c r="A15" t="s">
        <v>8</v>
      </c>
      <c r="B15">
        <v>23380387</v>
      </c>
      <c r="C15" t="s">
        <v>40</v>
      </c>
      <c r="D15" t="s">
        <v>4</v>
      </c>
      <c r="E15" t="s">
        <v>3</v>
      </c>
      <c r="F15">
        <v>1233960</v>
      </c>
      <c r="G15" t="s">
        <v>25</v>
      </c>
      <c r="H15" t="s">
        <v>26</v>
      </c>
      <c r="I15" t="s">
        <v>27</v>
      </c>
      <c r="J15">
        <v>36</v>
      </c>
      <c r="K15">
        <v>4904</v>
      </c>
      <c r="L15">
        <v>1</v>
      </c>
      <c r="M15">
        <v>98</v>
      </c>
      <c r="N15">
        <v>187873</v>
      </c>
      <c r="O15">
        <v>4222</v>
      </c>
      <c r="P15">
        <v>0.28159388899944798</v>
      </c>
      <c r="Q15">
        <v>0.56062267394573095</v>
      </c>
      <c r="R15" s="3">
        <v>8.5180000000000007</v>
      </c>
      <c r="S15">
        <v>0.55037677425512432</v>
      </c>
    </row>
    <row r="16" spans="1:19" ht="15.6">
      <c r="A16" t="s">
        <v>8</v>
      </c>
      <c r="B16">
        <v>23380398</v>
      </c>
      <c r="C16" t="s">
        <v>41</v>
      </c>
      <c r="D16" t="s">
        <v>5</v>
      </c>
      <c r="E16" t="s">
        <v>3</v>
      </c>
      <c r="F16">
        <v>8689</v>
      </c>
      <c r="G16" t="s">
        <v>25</v>
      </c>
      <c r="H16" t="s">
        <v>26</v>
      </c>
      <c r="I16" t="s">
        <v>27</v>
      </c>
      <c r="J16">
        <v>0</v>
      </c>
      <c r="K16">
        <v>36</v>
      </c>
      <c r="L16">
        <v>0</v>
      </c>
      <c r="M16">
        <v>2</v>
      </c>
      <c r="N16">
        <v>192777</v>
      </c>
      <c r="O16">
        <v>4319</v>
      </c>
      <c r="P16">
        <v>0.20239023286527399</v>
      </c>
      <c r="Q16">
        <v>1</v>
      </c>
      <c r="R16" s="3">
        <v>3.552</v>
      </c>
      <c r="S16">
        <v>0.69381044991063034</v>
      </c>
    </row>
    <row r="17" spans="1:19" ht="15.6">
      <c r="A17" t="s">
        <v>8</v>
      </c>
      <c r="B17">
        <v>23380407</v>
      </c>
      <c r="C17" t="s">
        <v>42</v>
      </c>
      <c r="D17" t="s">
        <v>5</v>
      </c>
      <c r="E17" t="s">
        <v>3</v>
      </c>
      <c r="F17">
        <v>16256</v>
      </c>
      <c r="G17" t="s">
        <v>25</v>
      </c>
      <c r="H17" t="s">
        <v>26</v>
      </c>
      <c r="I17" t="s">
        <v>27</v>
      </c>
      <c r="J17">
        <v>0</v>
      </c>
      <c r="K17">
        <v>63</v>
      </c>
      <c r="L17">
        <v>1</v>
      </c>
      <c r="M17">
        <v>2</v>
      </c>
      <c r="N17">
        <v>192750</v>
      </c>
      <c r="O17">
        <v>4318</v>
      </c>
      <c r="P17">
        <v>0.65501037770605197</v>
      </c>
      <c r="Q17">
        <v>2.1916181641963E-2</v>
      </c>
      <c r="R17" s="3">
        <v>2.9340000000000002</v>
      </c>
      <c r="S17">
        <v>0.18375181917650754</v>
      </c>
    </row>
    <row r="18" spans="1:19" ht="15.6">
      <c r="A18" t="s">
        <v>8</v>
      </c>
      <c r="B18">
        <v>23380581</v>
      </c>
      <c r="C18" t="s">
        <v>43</v>
      </c>
      <c r="D18" t="s">
        <v>3</v>
      </c>
      <c r="E18" t="s">
        <v>5</v>
      </c>
      <c r="F18">
        <v>1070</v>
      </c>
      <c r="G18" t="s">
        <v>25</v>
      </c>
      <c r="H18" t="s">
        <v>26</v>
      </c>
      <c r="I18" t="s">
        <v>27</v>
      </c>
      <c r="J18">
        <v>0</v>
      </c>
      <c r="K18">
        <v>4</v>
      </c>
      <c r="L18">
        <v>0</v>
      </c>
      <c r="M18">
        <v>1</v>
      </c>
      <c r="N18">
        <v>192809</v>
      </c>
      <c r="O18">
        <v>4320</v>
      </c>
      <c r="P18">
        <v>0.104896211950728</v>
      </c>
      <c r="Q18">
        <v>1</v>
      </c>
      <c r="R18" s="3">
        <v>0.77900000000000003</v>
      </c>
      <c r="S18">
        <v>0.97924019491988723</v>
      </c>
    </row>
    <row r="19" spans="1:19" ht="15.6">
      <c r="A19" t="s">
        <v>8</v>
      </c>
      <c r="B19">
        <v>23380589</v>
      </c>
      <c r="C19" t="s">
        <v>44</v>
      </c>
      <c r="D19" t="s">
        <v>5</v>
      </c>
      <c r="E19" t="s">
        <v>3</v>
      </c>
      <c r="F19">
        <v>1804</v>
      </c>
      <c r="G19" t="s">
        <v>25</v>
      </c>
      <c r="H19" t="s">
        <v>26</v>
      </c>
      <c r="I19" t="s">
        <v>27</v>
      </c>
      <c r="J19">
        <v>0</v>
      </c>
      <c r="K19">
        <v>7</v>
      </c>
      <c r="L19">
        <v>0</v>
      </c>
      <c r="M19">
        <v>1</v>
      </c>
      <c r="N19">
        <v>192806</v>
      </c>
      <c r="O19">
        <v>4320</v>
      </c>
      <c r="P19">
        <v>0.16247681260858099</v>
      </c>
      <c r="Q19">
        <v>1</v>
      </c>
      <c r="R19" s="3">
        <v>1.748</v>
      </c>
      <c r="S19">
        <v>0.7892086092984909</v>
      </c>
    </row>
    <row r="20" spans="1:19" ht="15.6">
      <c r="A20" t="s">
        <v>8</v>
      </c>
      <c r="B20">
        <v>23380605</v>
      </c>
      <c r="C20" t="s">
        <v>45</v>
      </c>
      <c r="D20" t="s">
        <v>2</v>
      </c>
      <c r="E20" t="s">
        <v>4</v>
      </c>
      <c r="F20">
        <v>5305</v>
      </c>
      <c r="G20" t="s">
        <v>25</v>
      </c>
      <c r="H20" t="s">
        <v>26</v>
      </c>
      <c r="I20" t="s">
        <v>27</v>
      </c>
      <c r="J20">
        <v>0</v>
      </c>
      <c r="K20">
        <v>21</v>
      </c>
      <c r="L20">
        <v>0</v>
      </c>
      <c r="M20">
        <v>1</v>
      </c>
      <c r="N20">
        <v>192792</v>
      </c>
      <c r="O20">
        <v>4320</v>
      </c>
      <c r="P20">
        <v>0.38590762477385798</v>
      </c>
      <c r="Q20">
        <v>1</v>
      </c>
      <c r="R20" s="3">
        <v>3.7629999999999999</v>
      </c>
      <c r="S20">
        <v>0.41351664054107101</v>
      </c>
    </row>
    <row r="21" spans="1:19" ht="15.6">
      <c r="A21" t="s">
        <v>8</v>
      </c>
      <c r="B21">
        <v>23380623</v>
      </c>
      <c r="C21" t="s">
        <v>46</v>
      </c>
      <c r="D21" t="s">
        <v>5</v>
      </c>
      <c r="E21" t="s">
        <v>3</v>
      </c>
      <c r="F21">
        <v>13660</v>
      </c>
      <c r="G21" t="s">
        <v>25</v>
      </c>
      <c r="H21" t="s">
        <v>26</v>
      </c>
      <c r="I21" t="s">
        <v>27</v>
      </c>
      <c r="J21">
        <v>0</v>
      </c>
      <c r="K21">
        <v>57</v>
      </c>
      <c r="L21">
        <v>0</v>
      </c>
      <c r="M21">
        <v>1</v>
      </c>
      <c r="N21">
        <v>192756</v>
      </c>
      <c r="O21">
        <v>4320</v>
      </c>
      <c r="P21">
        <v>1</v>
      </c>
      <c r="Q21">
        <v>1</v>
      </c>
      <c r="R21" s="3">
        <v>8.1000000000000003E-2</v>
      </c>
      <c r="S21">
        <v>0</v>
      </c>
    </row>
    <row r="22" spans="1:19" ht="15.6">
      <c r="A22" t="s">
        <v>8</v>
      </c>
      <c r="B22">
        <v>23380628</v>
      </c>
      <c r="C22" t="s">
        <v>47</v>
      </c>
      <c r="D22" t="s">
        <v>2</v>
      </c>
      <c r="E22" t="s">
        <v>3</v>
      </c>
      <c r="F22">
        <v>2192</v>
      </c>
      <c r="G22" t="s">
        <v>25</v>
      </c>
      <c r="H22" t="s">
        <v>26</v>
      </c>
      <c r="I22" t="s">
        <v>27</v>
      </c>
      <c r="J22">
        <v>0</v>
      </c>
      <c r="K22">
        <v>8</v>
      </c>
      <c r="L22">
        <v>0</v>
      </c>
      <c r="M22">
        <v>1</v>
      </c>
      <c r="N22">
        <v>192805</v>
      </c>
      <c r="O22">
        <v>4320</v>
      </c>
      <c r="P22">
        <v>0.180835312718755</v>
      </c>
      <c r="Q22">
        <v>1</v>
      </c>
      <c r="R22" s="3">
        <v>0.315</v>
      </c>
      <c r="S22">
        <v>0.74271675847672769</v>
      </c>
    </row>
    <row r="23" spans="1:19" ht="15.6">
      <c r="A23" t="s">
        <v>8</v>
      </c>
      <c r="B23">
        <v>23380645</v>
      </c>
      <c r="C23" t="s">
        <v>48</v>
      </c>
      <c r="D23" t="s">
        <v>2</v>
      </c>
      <c r="E23" t="s">
        <v>4</v>
      </c>
      <c r="F23">
        <v>10920</v>
      </c>
      <c r="G23" t="s">
        <v>25</v>
      </c>
      <c r="H23" t="s">
        <v>26</v>
      </c>
      <c r="I23" t="s">
        <v>27</v>
      </c>
      <c r="J23">
        <v>0</v>
      </c>
      <c r="K23">
        <v>42</v>
      </c>
      <c r="L23">
        <v>0</v>
      </c>
      <c r="M23">
        <v>1</v>
      </c>
      <c r="N23">
        <v>192771</v>
      </c>
      <c r="O23">
        <v>4320</v>
      </c>
      <c r="P23">
        <v>0.61445874650651</v>
      </c>
      <c r="Q23">
        <v>1</v>
      </c>
      <c r="R23" s="3">
        <v>0.4</v>
      </c>
      <c r="S23">
        <v>0.21150726943496512</v>
      </c>
    </row>
    <row r="24" spans="1:19" ht="15.6">
      <c r="A24" t="s">
        <v>8</v>
      </c>
      <c r="B24">
        <v>23380745</v>
      </c>
      <c r="C24" t="s">
        <v>49</v>
      </c>
      <c r="D24" t="s">
        <v>2</v>
      </c>
      <c r="E24" t="s">
        <v>4</v>
      </c>
      <c r="F24">
        <v>1125</v>
      </c>
      <c r="G24" t="s">
        <v>25</v>
      </c>
      <c r="H24" t="s">
        <v>26</v>
      </c>
      <c r="I24" t="s">
        <v>27</v>
      </c>
      <c r="J24">
        <v>0</v>
      </c>
      <c r="K24">
        <v>4</v>
      </c>
      <c r="L24">
        <v>0</v>
      </c>
      <c r="M24">
        <v>1</v>
      </c>
      <c r="N24">
        <v>192809</v>
      </c>
      <c r="O24">
        <v>4320</v>
      </c>
      <c r="P24">
        <v>0.104896211950728</v>
      </c>
      <c r="Q24">
        <v>1</v>
      </c>
      <c r="R24" s="3">
        <v>1.7889999999999999</v>
      </c>
      <c r="S24">
        <v>0.97924019491988723</v>
      </c>
    </row>
    <row r="25" spans="1:19" ht="15.6">
      <c r="A25" t="s">
        <v>8</v>
      </c>
      <c r="B25">
        <v>23380764</v>
      </c>
      <c r="C25" t="s">
        <v>50</v>
      </c>
      <c r="D25" t="s">
        <v>5</v>
      </c>
      <c r="E25" t="s">
        <v>3</v>
      </c>
      <c r="F25">
        <v>3152</v>
      </c>
      <c r="G25" t="s">
        <v>25</v>
      </c>
      <c r="H25" t="s">
        <v>26</v>
      </c>
      <c r="I25" t="s">
        <v>27</v>
      </c>
      <c r="J25">
        <v>0</v>
      </c>
      <c r="K25">
        <v>12</v>
      </c>
      <c r="L25">
        <v>0</v>
      </c>
      <c r="M25">
        <v>1</v>
      </c>
      <c r="N25">
        <v>192801</v>
      </c>
      <c r="O25">
        <v>4320</v>
      </c>
      <c r="P25">
        <v>0.25033323150765302</v>
      </c>
      <c r="Q25">
        <v>1</v>
      </c>
      <c r="R25" s="3">
        <v>2.8519999999999999</v>
      </c>
      <c r="S25">
        <v>0.60148149436931586</v>
      </c>
    </row>
    <row r="26" spans="1:19" ht="15.6">
      <c r="A26" t="s">
        <v>8</v>
      </c>
      <c r="B26">
        <v>23380772</v>
      </c>
      <c r="C26" t="s">
        <v>51</v>
      </c>
      <c r="D26" t="s">
        <v>2</v>
      </c>
      <c r="E26" t="s">
        <v>4</v>
      </c>
      <c r="F26">
        <v>10114500</v>
      </c>
      <c r="G26" t="s">
        <v>25</v>
      </c>
      <c r="H26" t="s">
        <v>26</v>
      </c>
      <c r="I26" t="s">
        <v>27</v>
      </c>
      <c r="J26">
        <v>2720</v>
      </c>
      <c r="K26">
        <v>38728</v>
      </c>
      <c r="L26">
        <v>65</v>
      </c>
      <c r="M26">
        <v>892</v>
      </c>
      <c r="N26">
        <v>151365</v>
      </c>
      <c r="O26">
        <v>3364</v>
      </c>
      <c r="P26">
        <v>0.34594690481479401</v>
      </c>
      <c r="Q26">
        <v>0.55515143970131797</v>
      </c>
      <c r="R26" s="3">
        <v>3.089</v>
      </c>
      <c r="S26">
        <v>0.46099055067363592</v>
      </c>
    </row>
    <row r="27" spans="1:19" ht="15.6">
      <c r="A27" t="s">
        <v>8</v>
      </c>
      <c r="B27">
        <v>23380790</v>
      </c>
      <c r="C27" t="s">
        <v>52</v>
      </c>
      <c r="D27" t="s">
        <v>2</v>
      </c>
      <c r="E27" t="s">
        <v>5</v>
      </c>
      <c r="F27">
        <v>7163430</v>
      </c>
      <c r="G27" t="s">
        <v>25</v>
      </c>
      <c r="H27" t="s">
        <v>26</v>
      </c>
      <c r="I27" t="s">
        <v>27</v>
      </c>
      <c r="J27">
        <v>1285</v>
      </c>
      <c r="K27">
        <v>28178</v>
      </c>
      <c r="L27">
        <v>32</v>
      </c>
      <c r="M27">
        <v>611</v>
      </c>
      <c r="N27">
        <v>163350</v>
      </c>
      <c r="O27">
        <v>3678</v>
      </c>
      <c r="P27">
        <v>0.40743972213699797</v>
      </c>
      <c r="Q27">
        <v>0.57089149170159703</v>
      </c>
      <c r="R27" s="3">
        <v>2.323</v>
      </c>
      <c r="S27">
        <v>0.38993663300900777</v>
      </c>
    </row>
    <row r="28" spans="1:19" ht="15.6">
      <c r="A28" t="s">
        <v>8</v>
      </c>
      <c r="B28">
        <v>23380811</v>
      </c>
      <c r="C28" t="s">
        <v>53</v>
      </c>
      <c r="D28" t="s">
        <v>2</v>
      </c>
      <c r="E28" t="s">
        <v>4</v>
      </c>
      <c r="F28">
        <v>486851</v>
      </c>
      <c r="G28" t="s">
        <v>25</v>
      </c>
      <c r="H28" t="s">
        <v>26</v>
      </c>
      <c r="I28" t="s">
        <v>27</v>
      </c>
      <c r="J28">
        <v>8</v>
      </c>
      <c r="K28">
        <v>2010</v>
      </c>
      <c r="L28">
        <v>0</v>
      </c>
      <c r="M28">
        <v>39</v>
      </c>
      <c r="N28">
        <v>190795</v>
      </c>
      <c r="O28">
        <v>4282</v>
      </c>
      <c r="P28">
        <v>0.40439237023813501</v>
      </c>
      <c r="Q28">
        <v>1</v>
      </c>
      <c r="R28" s="3">
        <v>7.4279999999999999</v>
      </c>
      <c r="S28">
        <v>0.39319704693547491</v>
      </c>
    </row>
    <row r="29" spans="1:19" ht="15.6">
      <c r="A29" t="s">
        <v>8</v>
      </c>
      <c r="B29">
        <v>23380820</v>
      </c>
      <c r="C29" t="s">
        <v>54</v>
      </c>
      <c r="D29" t="s">
        <v>5</v>
      </c>
      <c r="E29" t="s">
        <v>3</v>
      </c>
      <c r="F29">
        <v>94203</v>
      </c>
      <c r="G29" t="s">
        <v>25</v>
      </c>
      <c r="H29" t="s">
        <v>26</v>
      </c>
      <c r="I29" t="s">
        <v>27</v>
      </c>
      <c r="J29">
        <v>0</v>
      </c>
      <c r="K29">
        <v>401</v>
      </c>
      <c r="L29">
        <v>0</v>
      </c>
      <c r="M29">
        <v>2</v>
      </c>
      <c r="N29">
        <v>192412</v>
      </c>
      <c r="O29">
        <v>4319</v>
      </c>
      <c r="P29">
        <v>1.52548225147346E-2</v>
      </c>
      <c r="Q29">
        <v>1</v>
      </c>
      <c r="R29" s="3">
        <v>10.97</v>
      </c>
      <c r="S29">
        <v>1.816592840877673</v>
      </c>
    </row>
    <row r="30" spans="1:19" ht="15.6">
      <c r="A30" t="s">
        <v>8</v>
      </c>
      <c r="B30">
        <v>23380890</v>
      </c>
      <c r="C30" t="s">
        <v>55</v>
      </c>
      <c r="D30" t="s">
        <v>5</v>
      </c>
      <c r="E30" t="s">
        <v>4</v>
      </c>
      <c r="F30">
        <v>510</v>
      </c>
      <c r="G30" t="s">
        <v>25</v>
      </c>
      <c r="H30" t="s">
        <v>26</v>
      </c>
      <c r="I30" t="s">
        <v>27</v>
      </c>
      <c r="J30">
        <v>0</v>
      </c>
      <c r="K30">
        <v>1</v>
      </c>
      <c r="L30">
        <v>0</v>
      </c>
      <c r="M30">
        <v>1</v>
      </c>
      <c r="N30">
        <v>192812</v>
      </c>
      <c r="O30">
        <v>4320</v>
      </c>
      <c r="P30">
        <v>4.3357863202596499E-2</v>
      </c>
      <c r="Q30">
        <v>1</v>
      </c>
      <c r="R30" s="3">
        <v>2.1909999999999998</v>
      </c>
      <c r="S30">
        <v>1.3629321291954102</v>
      </c>
    </row>
    <row r="31" spans="1:19" ht="15.6">
      <c r="A31" t="s">
        <v>8</v>
      </c>
      <c r="B31">
        <v>23380934</v>
      </c>
      <c r="C31" t="s">
        <v>56</v>
      </c>
      <c r="D31" t="s">
        <v>4</v>
      </c>
      <c r="E31" t="s">
        <v>2</v>
      </c>
      <c r="F31">
        <v>5193</v>
      </c>
      <c r="G31" t="s">
        <v>25</v>
      </c>
      <c r="H31" t="s">
        <v>26</v>
      </c>
      <c r="I31" t="s">
        <v>27</v>
      </c>
      <c r="J31">
        <v>0</v>
      </c>
      <c r="K31">
        <v>21</v>
      </c>
      <c r="L31">
        <v>0</v>
      </c>
      <c r="M31">
        <v>1</v>
      </c>
      <c r="N31">
        <v>192792</v>
      </c>
      <c r="O31">
        <v>4320</v>
      </c>
      <c r="P31">
        <v>0.38590762477385798</v>
      </c>
      <c r="Q31">
        <v>1</v>
      </c>
      <c r="R31" s="3">
        <v>0.44600000000000001</v>
      </c>
      <c r="S31">
        <v>0.41351664054107101</v>
      </c>
    </row>
    <row r="32" spans="1:19" ht="15.6">
      <c r="A32" t="s">
        <v>8</v>
      </c>
      <c r="B32">
        <v>23380939</v>
      </c>
      <c r="C32" t="s">
        <v>57</v>
      </c>
      <c r="D32" t="s">
        <v>3</v>
      </c>
      <c r="E32" t="s">
        <v>2</v>
      </c>
      <c r="F32">
        <v>1935640</v>
      </c>
      <c r="G32" t="s">
        <v>25</v>
      </c>
      <c r="H32" t="s">
        <v>26</v>
      </c>
      <c r="I32" t="s">
        <v>27</v>
      </c>
      <c r="J32">
        <v>159</v>
      </c>
      <c r="K32">
        <v>7740</v>
      </c>
      <c r="L32">
        <v>4</v>
      </c>
      <c r="M32">
        <v>184</v>
      </c>
      <c r="N32">
        <v>184914</v>
      </c>
      <c r="O32">
        <v>4133</v>
      </c>
      <c r="P32">
        <v>0.410832689797129</v>
      </c>
      <c r="Q32">
        <v>0.78443447121383603</v>
      </c>
      <c r="R32" s="3">
        <v>3.4580000000000002</v>
      </c>
      <c r="S32">
        <v>0.38633500705706747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381D-54AA-4B2C-A181-56FF89916A24}">
  <dimension ref="A1:G25"/>
  <sheetViews>
    <sheetView workbookViewId="0">
      <selection activeCell="G20" sqref="A1:G20"/>
    </sheetView>
  </sheetViews>
  <sheetFormatPr defaultRowHeight="14.4"/>
  <cols>
    <col min="6" max="6" width="11" customWidth="1"/>
  </cols>
  <sheetData>
    <row r="1" spans="1:7">
      <c r="A1" s="7" t="s">
        <v>236</v>
      </c>
      <c r="B1" s="7" t="s">
        <v>237</v>
      </c>
      <c r="C1" s="7" t="s">
        <v>254</v>
      </c>
      <c r="D1" s="7" t="s">
        <v>255</v>
      </c>
      <c r="E1" s="7" t="s">
        <v>238</v>
      </c>
      <c r="F1" s="7" t="s">
        <v>239</v>
      </c>
      <c r="G1" s="7" t="s">
        <v>240</v>
      </c>
    </row>
    <row r="2" spans="1:7">
      <c r="A2" s="7" t="s">
        <v>241</v>
      </c>
      <c r="B2" s="7">
        <v>23380066</v>
      </c>
      <c r="C2" s="7">
        <v>23380059</v>
      </c>
      <c r="D2" s="7">
        <v>23380069</v>
      </c>
      <c r="E2" s="7" t="s">
        <v>242</v>
      </c>
      <c r="F2" s="7">
        <f>((1886-22)/(28+1886+22+71))</f>
        <v>0.92874937717987049</v>
      </c>
      <c r="G2" s="7" t="b">
        <v>0</v>
      </c>
    </row>
    <row r="3" spans="1:7">
      <c r="A3" s="7" t="s">
        <v>243</v>
      </c>
      <c r="B3" s="7">
        <v>23380106</v>
      </c>
      <c r="C3" s="7">
        <v>23380100</v>
      </c>
      <c r="D3" s="7">
        <v>23380113</v>
      </c>
      <c r="E3" s="7" t="s">
        <v>242</v>
      </c>
      <c r="F3" s="7">
        <f>((1-3)/(52+3+1+1))</f>
        <v>-3.5087719298245612E-2</v>
      </c>
      <c r="G3" s="7" t="b">
        <v>1</v>
      </c>
    </row>
    <row r="4" spans="1:7">
      <c r="A4" s="7" t="s">
        <v>244</v>
      </c>
      <c r="B4" s="7">
        <v>23380106</v>
      </c>
      <c r="C4" s="7">
        <v>23380100</v>
      </c>
      <c r="D4" s="7">
        <v>23380110</v>
      </c>
      <c r="E4" s="7" t="s">
        <v>242</v>
      </c>
      <c r="F4" s="7">
        <f>((60-284)/(2192+284+60+60))</f>
        <v>-8.6286594761171037E-2</v>
      </c>
      <c r="G4" s="7" t="b">
        <v>1</v>
      </c>
    </row>
    <row r="5" spans="1:7">
      <c r="A5" s="7" t="s">
        <v>245</v>
      </c>
      <c r="B5" s="7">
        <v>23380120</v>
      </c>
      <c r="C5" s="7">
        <v>23380112</v>
      </c>
      <c r="D5" s="7">
        <v>23380130</v>
      </c>
      <c r="E5" s="7" t="s">
        <v>242</v>
      </c>
      <c r="F5" s="7">
        <f>((3-566)/(333+3+566+9))</f>
        <v>-0.61800219538968171</v>
      </c>
      <c r="G5" s="7" t="b">
        <v>1</v>
      </c>
    </row>
    <row r="6" spans="1:7">
      <c r="A6" s="7" t="s">
        <v>246</v>
      </c>
      <c r="B6" s="7">
        <v>23380274</v>
      </c>
      <c r="C6" s="7">
        <v>23380269</v>
      </c>
      <c r="D6" s="7">
        <v>23380282</v>
      </c>
      <c r="E6" s="7" t="s">
        <v>242</v>
      </c>
      <c r="F6" s="7">
        <f>((8-470)/481)</f>
        <v>-0.96049896049896055</v>
      </c>
      <c r="G6" s="7" t="b">
        <v>1</v>
      </c>
    </row>
    <row r="7" spans="1:7">
      <c r="A7" s="7" t="s">
        <v>247</v>
      </c>
      <c r="B7" s="7">
        <v>23380274</v>
      </c>
      <c r="C7" s="7">
        <v>23380268</v>
      </c>
      <c r="D7" s="7">
        <v>23380281</v>
      </c>
      <c r="E7" s="7" t="s">
        <v>248</v>
      </c>
      <c r="F7" s="7">
        <f>((28-7540)/7660)</f>
        <v>-0.9806788511749347</v>
      </c>
      <c r="G7" s="7" t="b">
        <v>1</v>
      </c>
    </row>
    <row r="8" spans="1:7">
      <c r="A8" s="7" t="s">
        <v>249</v>
      </c>
      <c r="B8" s="7">
        <v>23380398</v>
      </c>
      <c r="C8" s="7">
        <v>23380398</v>
      </c>
      <c r="D8" s="7">
        <v>23380410</v>
      </c>
      <c r="E8" s="7" t="s">
        <v>242</v>
      </c>
      <c r="F8" s="7">
        <f>((7617-11405)/(7617+8477+11405+5600))</f>
        <v>-0.11444454515242153</v>
      </c>
      <c r="G8" s="7" t="b">
        <v>1</v>
      </c>
    </row>
    <row r="9" spans="1:7">
      <c r="A9" s="7" t="s">
        <v>249</v>
      </c>
      <c r="B9" s="7">
        <v>23380407</v>
      </c>
      <c r="C9" s="7">
        <v>23380398</v>
      </c>
      <c r="D9" s="7">
        <v>23380410</v>
      </c>
      <c r="E9" s="7" t="s">
        <v>242</v>
      </c>
      <c r="F9" s="7">
        <f>((2110-29387)/(2110+1148+29387+453))</f>
        <v>-0.82412834612363284</v>
      </c>
      <c r="G9" s="7" t="b">
        <v>1</v>
      </c>
    </row>
    <row r="10" spans="1:7">
      <c r="A10" s="7" t="s">
        <v>250</v>
      </c>
      <c r="B10" s="7">
        <v>23380581</v>
      </c>
      <c r="C10" s="7">
        <v>23380579</v>
      </c>
      <c r="D10" s="7">
        <v>23380594</v>
      </c>
      <c r="E10" s="7" t="s">
        <v>242</v>
      </c>
      <c r="F10" s="7">
        <f>((930-516)/(516+110+930+56))</f>
        <v>0.25682382133995035</v>
      </c>
      <c r="G10" s="7" t="b">
        <v>0</v>
      </c>
    </row>
    <row r="11" spans="1:7">
      <c r="A11" s="7" t="s">
        <v>250</v>
      </c>
      <c r="B11" s="7">
        <v>23380589</v>
      </c>
      <c r="C11" s="7">
        <v>23380579</v>
      </c>
      <c r="D11" s="7">
        <v>23380594</v>
      </c>
      <c r="E11" s="7" t="s">
        <v>242</v>
      </c>
      <c r="F11" s="7">
        <f>((851-181)/(851+495+181+85))</f>
        <v>0.41563275434243174</v>
      </c>
      <c r="G11" s="7" t="b">
        <v>0</v>
      </c>
    </row>
    <row r="12" spans="1:7">
      <c r="A12" s="7" t="s">
        <v>241</v>
      </c>
      <c r="B12" s="7">
        <v>23380764</v>
      </c>
      <c r="C12" s="7">
        <v>23380757</v>
      </c>
      <c r="D12" s="7">
        <v>23380767</v>
      </c>
      <c r="E12" s="7" t="s">
        <v>242</v>
      </c>
      <c r="F12" s="7">
        <f>((28-22)/(28+1886+22+71))</f>
        <v>2.9895366218236174E-3</v>
      </c>
      <c r="G12" s="7" t="b">
        <v>0</v>
      </c>
    </row>
    <row r="13" spans="1:7">
      <c r="A13" s="7" t="s">
        <v>249</v>
      </c>
      <c r="B13" s="7">
        <v>23380764</v>
      </c>
      <c r="C13" s="7">
        <v>23380757</v>
      </c>
      <c r="D13" s="7">
        <v>23380769</v>
      </c>
      <c r="E13" s="7" t="s">
        <v>242</v>
      </c>
      <c r="F13" s="7">
        <f>(3856-693)/(3856+26424+69+2125)</f>
        <v>9.7400997721253921E-2</v>
      </c>
      <c r="G13" s="7" t="b">
        <v>0</v>
      </c>
    </row>
    <row r="14" spans="1:7">
      <c r="A14" s="7" t="s">
        <v>251</v>
      </c>
      <c r="B14" s="7">
        <v>23380764</v>
      </c>
      <c r="C14" s="7">
        <v>23380759</v>
      </c>
      <c r="D14" s="7">
        <v>23380769</v>
      </c>
      <c r="E14" s="7" t="s">
        <v>248</v>
      </c>
      <c r="F14" s="7">
        <f>((0-11368)/(0+11368+1+0))</f>
        <v>-0.99991204151640423</v>
      </c>
      <c r="G14" s="7" t="b">
        <v>1</v>
      </c>
    </row>
    <row r="15" spans="1:7">
      <c r="A15" s="7" t="s">
        <v>252</v>
      </c>
      <c r="B15" s="7">
        <v>23380790</v>
      </c>
      <c r="C15" s="7">
        <v>23380779</v>
      </c>
      <c r="D15" s="7">
        <v>23380793</v>
      </c>
      <c r="E15" s="7" t="s">
        <v>242</v>
      </c>
      <c r="F15" s="7">
        <f>(5-5)/(9+5+5+1608)</f>
        <v>0</v>
      </c>
      <c r="G15" s="7" t="b">
        <v>0</v>
      </c>
    </row>
    <row r="16" spans="1:7">
      <c r="A16" s="7" t="s">
        <v>246</v>
      </c>
      <c r="B16" s="7">
        <v>23380811</v>
      </c>
      <c r="C16" s="7">
        <v>23380807</v>
      </c>
      <c r="D16" s="7">
        <v>23380820</v>
      </c>
      <c r="E16" s="7" t="s">
        <v>242</v>
      </c>
      <c r="F16" s="7">
        <f>0-481/481</f>
        <v>-1</v>
      </c>
      <c r="G16" s="7" t="b">
        <v>1</v>
      </c>
    </row>
    <row r="17" spans="1:7">
      <c r="A17" s="7" t="s">
        <v>250</v>
      </c>
      <c r="B17" s="7">
        <v>23380811</v>
      </c>
      <c r="C17" s="7">
        <v>23380809</v>
      </c>
      <c r="D17" s="7">
        <v>23380824</v>
      </c>
      <c r="E17" s="7" t="s">
        <v>248</v>
      </c>
      <c r="F17" s="7">
        <f>(19-67)/(19+1460+67+66)</f>
        <v>-2.9776674937965261E-2</v>
      </c>
      <c r="G17" s="7" t="b">
        <v>1</v>
      </c>
    </row>
    <row r="18" spans="1:7">
      <c r="A18" s="7" t="s">
        <v>253</v>
      </c>
      <c r="B18" s="7">
        <v>23380811</v>
      </c>
      <c r="C18" s="7">
        <v>23380806</v>
      </c>
      <c r="D18" s="7">
        <v>23380818</v>
      </c>
      <c r="E18" s="7" t="s">
        <v>242</v>
      </c>
      <c r="F18" s="7">
        <f>(142-336)/(180+336+13495+142)</f>
        <v>-1.3707341199745636E-2</v>
      </c>
      <c r="G18" s="7" t="b">
        <v>1</v>
      </c>
    </row>
    <row r="19" spans="1:7">
      <c r="A19" s="7" t="s">
        <v>246</v>
      </c>
      <c r="B19" s="7">
        <v>23380820</v>
      </c>
      <c r="C19" s="7">
        <v>23380807</v>
      </c>
      <c r="D19" s="7">
        <v>23380820</v>
      </c>
      <c r="E19" s="7" t="s">
        <v>242</v>
      </c>
      <c r="F19" s="7">
        <f>(50-179)/477</f>
        <v>-0.27044025157232704</v>
      </c>
      <c r="G19" s="7" t="b">
        <v>1</v>
      </c>
    </row>
    <row r="20" spans="1:7">
      <c r="A20" s="7" t="s">
        <v>250</v>
      </c>
      <c r="B20" s="7">
        <v>23380820</v>
      </c>
      <c r="C20" s="7">
        <v>23380809</v>
      </c>
      <c r="D20" s="7">
        <v>23380824</v>
      </c>
      <c r="E20" s="7" t="s">
        <v>248</v>
      </c>
      <c r="F20" s="7">
        <f>(9-1583)/(5+1583+15+9)</f>
        <v>-0.97642679900744422</v>
      </c>
      <c r="G20" s="7" t="b">
        <v>1</v>
      </c>
    </row>
    <row r="25" spans="1:7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CM</vt:lpstr>
      <vt:lpstr>CAD</vt:lpstr>
      <vt:lpstr>MYH6_Enhancer_Variant_Region1</vt:lpstr>
      <vt:lpstr>MYH6_Enhancer_Variant_Region2</vt:lpstr>
      <vt:lpstr>MYH6_Enhancer_Variant region 3</vt:lpstr>
      <vt:lpstr>SNP_Motif_position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Anglen</dc:creator>
  <cp:lastModifiedBy>Taylor Anglen</cp:lastModifiedBy>
  <dcterms:created xsi:type="dcterms:W3CDTF">2024-10-11T19:23:52Z</dcterms:created>
  <dcterms:modified xsi:type="dcterms:W3CDTF">2025-07-04T20:36:34Z</dcterms:modified>
</cp:coreProperties>
</file>