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J\OneDrive\BUAA\CFM\GR\submit\"/>
    </mc:Choice>
  </mc:AlternateContent>
  <xr:revisionPtr revIDLastSave="0" documentId="13_ncr:1_{ACC01781-1FB9-421F-90DF-9472A7ED41A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. Table 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9" l="1"/>
  <c r="E20" i="9"/>
  <c r="C20" i="9"/>
  <c r="C21" i="9" s="1"/>
  <c r="E39" i="9"/>
  <c r="C39" i="9"/>
  <c r="E18" i="9"/>
  <c r="C18" i="9"/>
  <c r="E38" i="9"/>
  <c r="C38" i="9"/>
  <c r="E17" i="9"/>
  <c r="C17" i="9"/>
  <c r="E37" i="9"/>
  <c r="C37" i="9"/>
  <c r="E16" i="9"/>
  <c r="C16" i="9"/>
  <c r="E36" i="9"/>
  <c r="C36" i="9"/>
  <c r="E15" i="9"/>
  <c r="C15" i="9"/>
  <c r="E34" i="9"/>
  <c r="E35" i="9" s="1"/>
  <c r="C34" i="9"/>
  <c r="C35" i="9" s="1"/>
  <c r="E13" i="9"/>
  <c r="C13" i="9"/>
  <c r="E12" i="9"/>
  <c r="C12" i="9"/>
  <c r="E31" i="9"/>
  <c r="C31" i="9"/>
  <c r="E11" i="9"/>
  <c r="C11" i="9"/>
  <c r="E30" i="9"/>
  <c r="C30" i="9"/>
  <c r="E29" i="9"/>
  <c r="C29" i="9"/>
  <c r="E28" i="9"/>
  <c r="C28" i="9"/>
  <c r="E27" i="9"/>
  <c r="C27" i="9"/>
  <c r="E26" i="9"/>
  <c r="C26" i="9"/>
  <c r="E25" i="9"/>
  <c r="C25" i="9"/>
  <c r="E24" i="9"/>
  <c r="C24" i="9"/>
  <c r="B6" i="9"/>
  <c r="C5" i="9" s="1"/>
  <c r="C6" i="9" s="1"/>
  <c r="E23" i="9"/>
  <c r="C23" i="9"/>
  <c r="E5" i="9"/>
  <c r="E6" i="9" s="1"/>
</calcChain>
</file>

<file path=xl/sharedStrings.xml><?xml version="1.0" encoding="utf-8"?>
<sst xmlns="http://schemas.openxmlformats.org/spreadsheetml/2006/main" count="50" uniqueCount="45">
  <si>
    <t>Gender</t>
    <phoneticPr fontId="18" type="noConversion"/>
  </si>
  <si>
    <t>OMENS</t>
    <phoneticPr fontId="18" type="noConversion"/>
  </si>
  <si>
    <t>O0</t>
  </si>
  <si>
    <t>O1</t>
  </si>
  <si>
    <t>O2</t>
  </si>
  <si>
    <t>Age</t>
    <phoneticPr fontId="18" type="noConversion"/>
  </si>
  <si>
    <t>O3</t>
  </si>
  <si>
    <t>5~31</t>
    <phoneticPr fontId="18" type="noConversion"/>
  </si>
  <si>
    <t>M0</t>
  </si>
  <si>
    <t>M1</t>
  </si>
  <si>
    <t>M2a</t>
  </si>
  <si>
    <t>Laterality</t>
    <phoneticPr fontId="18" type="noConversion"/>
  </si>
  <si>
    <t>M2b</t>
  </si>
  <si>
    <t>M3</t>
  </si>
  <si>
    <t>E0</t>
  </si>
  <si>
    <t>E1</t>
  </si>
  <si>
    <t>E2</t>
  </si>
  <si>
    <t>Nagata</t>
  </si>
  <si>
    <t>E3</t>
  </si>
  <si>
    <t>Anotia</t>
  </si>
  <si>
    <t>S0</t>
  </si>
  <si>
    <t>S1</t>
  </si>
  <si>
    <t>S2</t>
  </si>
  <si>
    <t>Conchal type</t>
  </si>
  <si>
    <t>S3</t>
  </si>
  <si>
    <t>External auditory meatus of affected-side</t>
    <phoneticPr fontId="18" type="noConversion"/>
  </si>
  <si>
    <t>Atresia</t>
  </si>
  <si>
    <t>5~41</t>
    <phoneticPr fontId="18" type="noConversion"/>
  </si>
  <si>
    <t>Lobule type</t>
  </si>
  <si>
    <t>Small conchal type</t>
  </si>
  <si>
    <t>Stricture</t>
    <phoneticPr fontId="18" type="noConversion"/>
  </si>
  <si>
    <t>65 deleterious variants carriers</t>
    <phoneticPr fontId="18" type="noConversion"/>
  </si>
  <si>
    <t>Count</t>
    <phoneticPr fontId="18" type="noConversion"/>
  </si>
  <si>
    <t>Percent</t>
    <phoneticPr fontId="18" type="noConversion"/>
  </si>
  <si>
    <t>Male</t>
    <phoneticPr fontId="18" type="noConversion"/>
  </si>
  <si>
    <t>Female</t>
    <phoneticPr fontId="18" type="noConversion"/>
  </si>
  <si>
    <t>Range</t>
    <phoneticPr fontId="18" type="noConversion"/>
  </si>
  <si>
    <t>Median</t>
    <phoneticPr fontId="18" type="noConversion"/>
  </si>
  <si>
    <t>Left</t>
    <phoneticPr fontId="18" type="noConversion"/>
  </si>
  <si>
    <t>Right</t>
    <phoneticPr fontId="18" type="noConversion"/>
  </si>
  <si>
    <t>Double</t>
    <phoneticPr fontId="18" type="noConversion"/>
  </si>
  <si>
    <t>All CFM patients (1995 of 2009)</t>
    <phoneticPr fontId="18" type="noConversion"/>
  </si>
  <si>
    <t>Phenotype</t>
    <phoneticPr fontId="18" type="noConversion"/>
  </si>
  <si>
    <t>-</t>
    <phoneticPr fontId="18" type="noConversion"/>
  </si>
  <si>
    <t>Supplemetary Table 3. The phenotype difference between deleterious variants carriers and all CFM patients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</si>
</sst>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0_ "/>
    <numFmt numFmtId="166" formatCode="0.00_ 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21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4379-FBDC-46A8-96CC-BC29A0829FE2}">
  <dimension ref="A1:E39"/>
  <sheetViews>
    <sheetView tabSelected="1" topLeftCell="A22" workbookViewId="0">
      <selection activeCell="C1" sqref="A1:C1048576"/>
    </sheetView>
  </sheetViews>
  <sheetFormatPr defaultRowHeight="14.5"/>
  <cols>
    <col min="1" max="1" width="22.1796875" customWidth="1"/>
    <col min="2" max="2" width="19.453125" style="7" customWidth="1"/>
    <col min="3" max="3" width="21.54296875" style="3" customWidth="1"/>
    <col min="4" max="4" width="15.453125" style="7" customWidth="1"/>
    <col min="5" max="5" width="22.453125" style="3" customWidth="1"/>
  </cols>
  <sheetData>
    <row r="1" spans="1:5">
      <c r="A1" s="6" t="s">
        <v>44</v>
      </c>
      <c r="B1" s="6"/>
      <c r="C1" s="6"/>
      <c r="D1" s="6"/>
      <c r="E1" s="6"/>
    </row>
    <row r="2" spans="1:5">
      <c r="A2" s="16" t="s">
        <v>42</v>
      </c>
      <c r="B2" s="16" t="s">
        <v>31</v>
      </c>
      <c r="C2" s="16"/>
      <c r="D2" s="16" t="s">
        <v>41</v>
      </c>
      <c r="E2" s="16"/>
    </row>
    <row r="3" spans="1:5">
      <c r="A3" s="17"/>
      <c r="B3" s="5" t="s">
        <v>32</v>
      </c>
      <c r="C3" s="12" t="s">
        <v>33</v>
      </c>
      <c r="D3" s="5" t="s">
        <v>32</v>
      </c>
      <c r="E3" s="12" t="s">
        <v>33</v>
      </c>
    </row>
    <row r="4" spans="1:5">
      <c r="A4" s="18" t="s">
        <v>0</v>
      </c>
      <c r="B4" s="18"/>
      <c r="C4" s="18"/>
      <c r="D4" s="18"/>
      <c r="E4" s="18"/>
    </row>
    <row r="5" spans="1:5">
      <c r="A5" s="1" t="s">
        <v>34</v>
      </c>
      <c r="B5" s="4">
        <v>49</v>
      </c>
      <c r="C5" s="8">
        <f>B5/(B5+B6)</f>
        <v>0.75384615384615383</v>
      </c>
      <c r="D5" s="4">
        <v>1587</v>
      </c>
      <c r="E5" s="8">
        <f>D5/(D5+D6)</f>
        <v>0.79548872180451125</v>
      </c>
    </row>
    <row r="6" spans="1:5">
      <c r="A6" s="1" t="s">
        <v>35</v>
      </c>
      <c r="B6" s="4">
        <f>65-B5</f>
        <v>16</v>
      </c>
      <c r="C6" s="8">
        <f>1-C5</f>
        <v>0.24615384615384617</v>
      </c>
      <c r="D6" s="4">
        <v>408</v>
      </c>
      <c r="E6" s="8">
        <f>1-E5</f>
        <v>0.20451127819548875</v>
      </c>
    </row>
    <row r="7" spans="1:5">
      <c r="A7" s="15" t="s">
        <v>5</v>
      </c>
      <c r="B7" s="15"/>
      <c r="C7" s="15"/>
      <c r="D7" s="15"/>
      <c r="E7" s="15"/>
    </row>
    <row r="8" spans="1:5">
      <c r="A8" s="1" t="s">
        <v>36</v>
      </c>
      <c r="B8" s="9" t="s">
        <v>7</v>
      </c>
      <c r="C8" s="8" t="s">
        <v>43</v>
      </c>
      <c r="D8" s="10" t="s">
        <v>27</v>
      </c>
      <c r="E8" s="8" t="s">
        <v>43</v>
      </c>
    </row>
    <row r="9" spans="1:5">
      <c r="A9" s="1" t="s">
        <v>37</v>
      </c>
      <c r="B9" s="4">
        <v>9</v>
      </c>
      <c r="C9" s="8" t="s">
        <v>43</v>
      </c>
      <c r="D9" s="11">
        <v>9</v>
      </c>
      <c r="E9" s="8" t="s">
        <v>43</v>
      </c>
    </row>
    <row r="10" spans="1:5">
      <c r="A10" s="15" t="s">
        <v>11</v>
      </c>
      <c r="B10" s="15"/>
      <c r="C10" s="15"/>
      <c r="D10" s="15"/>
      <c r="E10" s="15"/>
    </row>
    <row r="11" spans="1:5">
      <c r="A11" s="1" t="s">
        <v>38</v>
      </c>
      <c r="B11" s="4">
        <v>21</v>
      </c>
      <c r="C11" s="8">
        <f>B11/(B11+B12+B13)</f>
        <v>0.32307692307692309</v>
      </c>
      <c r="D11" s="4">
        <v>748</v>
      </c>
      <c r="E11" s="8">
        <f>D11/1995</f>
        <v>0.37493734335839601</v>
      </c>
    </row>
    <row r="12" spans="1:5">
      <c r="A12" s="1" t="s">
        <v>39</v>
      </c>
      <c r="B12" s="4">
        <v>38</v>
      </c>
      <c r="C12" s="8">
        <f>B12/(B11+B12+B13)</f>
        <v>0.58461538461538465</v>
      </c>
      <c r="D12" s="4">
        <v>1127</v>
      </c>
      <c r="E12" s="8">
        <f t="shared" ref="E12:E13" si="0">D12/1995</f>
        <v>0.56491228070175437</v>
      </c>
    </row>
    <row r="13" spans="1:5">
      <c r="A13" s="1" t="s">
        <v>40</v>
      </c>
      <c r="B13" s="4">
        <v>6</v>
      </c>
      <c r="C13" s="8">
        <f>B13/(B11+B12+B13)</f>
        <v>9.2307692307692313E-2</v>
      </c>
      <c r="D13" s="4">
        <v>120</v>
      </c>
      <c r="E13" s="8">
        <f t="shared" si="0"/>
        <v>6.0150375939849621E-2</v>
      </c>
    </row>
    <row r="14" spans="1:5">
      <c r="A14" s="15" t="s">
        <v>17</v>
      </c>
      <c r="B14" s="15"/>
      <c r="C14" s="15"/>
      <c r="D14" s="15"/>
      <c r="E14" s="15"/>
    </row>
    <row r="15" spans="1:5">
      <c r="A15" s="1" t="s">
        <v>19</v>
      </c>
      <c r="B15" s="4">
        <v>5</v>
      </c>
      <c r="C15" s="8">
        <f>B15/(B15+B16+B17+B18)</f>
        <v>7.575757575757576E-2</v>
      </c>
      <c r="D15" s="4">
        <v>36</v>
      </c>
      <c r="E15" s="8">
        <f>D15/1995</f>
        <v>1.8045112781954888E-2</v>
      </c>
    </row>
    <row r="16" spans="1:5">
      <c r="A16" s="1" t="s">
        <v>28</v>
      </c>
      <c r="B16" s="4">
        <v>10</v>
      </c>
      <c r="C16" s="14">
        <f>B16/(B15+B16+B17+B18)</f>
        <v>0.15151515151515152</v>
      </c>
      <c r="D16" s="4">
        <v>1412</v>
      </c>
      <c r="E16" s="13">
        <f t="shared" ref="E16:E18" si="1">D16/1995</f>
        <v>0.70776942355889727</v>
      </c>
    </row>
    <row r="17" spans="1:5">
      <c r="A17" s="1" t="s">
        <v>29</v>
      </c>
      <c r="B17" s="4">
        <v>34</v>
      </c>
      <c r="C17" s="13">
        <f>B17/(B15+B16+B17+B18)</f>
        <v>0.51515151515151514</v>
      </c>
      <c r="D17" s="4">
        <v>335</v>
      </c>
      <c r="E17" s="14">
        <f t="shared" si="1"/>
        <v>0.16791979949874686</v>
      </c>
    </row>
    <row r="18" spans="1:5">
      <c r="A18" s="1" t="s">
        <v>23</v>
      </c>
      <c r="B18" s="4">
        <v>17</v>
      </c>
      <c r="C18" s="13">
        <f>B18/(B15+B16+B17+B18)</f>
        <v>0.25757575757575757</v>
      </c>
      <c r="D18" s="4">
        <v>212</v>
      </c>
      <c r="E18" s="14">
        <f t="shared" si="1"/>
        <v>0.10626566416040101</v>
      </c>
    </row>
    <row r="19" spans="1:5">
      <c r="A19" s="15" t="s">
        <v>25</v>
      </c>
      <c r="B19" s="15"/>
      <c r="C19" s="15"/>
      <c r="D19" s="15"/>
      <c r="E19" s="15"/>
    </row>
    <row r="20" spans="1:5">
      <c r="A20" s="1" t="s">
        <v>26</v>
      </c>
      <c r="B20" s="4">
        <v>46</v>
      </c>
      <c r="C20" s="8">
        <f>B20/(B20+B21)</f>
        <v>0.68656716417910446</v>
      </c>
      <c r="D20" s="4">
        <v>1575</v>
      </c>
      <c r="E20" s="8">
        <f>D20/1995</f>
        <v>0.78947368421052633</v>
      </c>
    </row>
    <row r="21" spans="1:5">
      <c r="A21" s="1" t="s">
        <v>30</v>
      </c>
      <c r="B21" s="4">
        <v>21</v>
      </c>
      <c r="C21" s="8">
        <f>1-C20</f>
        <v>0.31343283582089554</v>
      </c>
      <c r="D21" s="4">
        <v>420</v>
      </c>
      <c r="E21" s="8">
        <f>D21/1995</f>
        <v>0.21052631578947367</v>
      </c>
    </row>
    <row r="22" spans="1:5">
      <c r="A22" s="15" t="s">
        <v>1</v>
      </c>
      <c r="B22" s="15"/>
      <c r="C22" s="15"/>
      <c r="D22" s="15"/>
      <c r="E22" s="15"/>
    </row>
    <row r="23" spans="1:5">
      <c r="A23" s="1" t="s">
        <v>2</v>
      </c>
      <c r="B23" s="4">
        <v>33</v>
      </c>
      <c r="C23" s="8">
        <f>B23/(B23+B24+B25+B26)</f>
        <v>0.515625</v>
      </c>
      <c r="D23" s="4">
        <v>1499</v>
      </c>
      <c r="E23" s="8">
        <f>D23/(D23+D24+D25+D26)</f>
        <v>0.74987493746873435</v>
      </c>
    </row>
    <row r="24" spans="1:5">
      <c r="A24" s="1" t="s">
        <v>3</v>
      </c>
      <c r="B24" s="4">
        <v>22</v>
      </c>
      <c r="C24" s="13">
        <f>B24/(B23+B24+B25+B26)</f>
        <v>0.34375</v>
      </c>
      <c r="D24" s="4">
        <v>312</v>
      </c>
      <c r="E24" s="14">
        <f>D24/(D23+D24+D25+D26)</f>
        <v>0.15607803901950976</v>
      </c>
    </row>
    <row r="25" spans="1:5">
      <c r="A25" s="1" t="s">
        <v>4</v>
      </c>
      <c r="B25" s="4">
        <v>5</v>
      </c>
      <c r="C25" s="8">
        <f>B25/(B23+B24+B25+B26)</f>
        <v>7.8125E-2</v>
      </c>
      <c r="D25" s="4">
        <v>132</v>
      </c>
      <c r="E25" s="8">
        <f>D25/(D23+D24+D25+D26)</f>
        <v>6.6033016508254133E-2</v>
      </c>
    </row>
    <row r="26" spans="1:5">
      <c r="A26" s="1" t="s">
        <v>6</v>
      </c>
      <c r="B26" s="4">
        <v>4</v>
      </c>
      <c r="C26" s="8">
        <f>B26/(B23+B24+B25+B26)</f>
        <v>6.25E-2</v>
      </c>
      <c r="D26" s="4">
        <v>56</v>
      </c>
      <c r="E26" s="8">
        <f>D26/(D23+D24+D25+D26)</f>
        <v>2.8014007003501751E-2</v>
      </c>
    </row>
    <row r="27" spans="1:5">
      <c r="A27" s="1" t="s">
        <v>8</v>
      </c>
      <c r="B27" s="4">
        <v>9</v>
      </c>
      <c r="C27" s="13">
        <f>B27/(B27+B28+B29+B30+B31)</f>
        <v>0.13636363636363635</v>
      </c>
      <c r="D27" s="4">
        <v>95</v>
      </c>
      <c r="E27" s="14">
        <f>D27/(D27+D28+D29+D30+D31)</f>
        <v>4.7619047619047616E-2</v>
      </c>
    </row>
    <row r="28" spans="1:5">
      <c r="A28" s="1" t="s">
        <v>9</v>
      </c>
      <c r="B28" s="4">
        <v>30</v>
      </c>
      <c r="C28" s="8">
        <f>B28/(B27+B28+B29+B30+B31)</f>
        <v>0.45454545454545453</v>
      </c>
      <c r="D28" s="4">
        <v>992</v>
      </c>
      <c r="E28" s="8">
        <f>D28/(D27+D28+D29+D30+D31)</f>
        <v>0.49724310776942354</v>
      </c>
    </row>
    <row r="29" spans="1:5">
      <c r="A29" s="1" t="s">
        <v>10</v>
      </c>
      <c r="B29" s="4">
        <v>15</v>
      </c>
      <c r="C29" s="8">
        <f>B29/(B27+B28+B29+B30+B31)</f>
        <v>0.22727272727272727</v>
      </c>
      <c r="D29" s="4">
        <v>720</v>
      </c>
      <c r="E29" s="8">
        <f>D29/(D27+D28+D29+D30+D31)</f>
        <v>0.36090225563909772</v>
      </c>
    </row>
    <row r="30" spans="1:5">
      <c r="A30" s="1" t="s">
        <v>12</v>
      </c>
      <c r="B30" s="4">
        <v>7</v>
      </c>
      <c r="C30" s="8">
        <f>B30/(B27+B28+B29+B30+B31)</f>
        <v>0.10606060606060606</v>
      </c>
      <c r="D30" s="4">
        <v>172</v>
      </c>
      <c r="E30" s="8">
        <f>D30/(D27+D28+D29+D30+D31)</f>
        <v>8.6215538847117801E-2</v>
      </c>
    </row>
    <row r="31" spans="1:5">
      <c r="A31" s="1" t="s">
        <v>13</v>
      </c>
      <c r="B31" s="4">
        <v>5</v>
      </c>
      <c r="C31" s="8">
        <f>B31/(B27+B28+B29+B30+B31)</f>
        <v>7.575757575757576E-2</v>
      </c>
      <c r="D31" s="4">
        <v>16</v>
      </c>
      <c r="E31" s="8">
        <f>D31/(D27+D28+D29+D30+D31)</f>
        <v>8.0200501253132831E-3</v>
      </c>
    </row>
    <row r="32" spans="1:5">
      <c r="A32" s="1" t="s">
        <v>14</v>
      </c>
      <c r="B32" s="4">
        <v>0</v>
      </c>
      <c r="C32" s="8">
        <v>0</v>
      </c>
      <c r="D32" s="4">
        <v>0</v>
      </c>
      <c r="E32" s="8">
        <v>0</v>
      </c>
    </row>
    <row r="33" spans="1:5">
      <c r="A33" s="1" t="s">
        <v>15</v>
      </c>
      <c r="B33" s="4">
        <v>0</v>
      </c>
      <c r="C33" s="8">
        <v>0</v>
      </c>
      <c r="D33" s="4">
        <v>8</v>
      </c>
      <c r="E33" s="8">
        <v>0</v>
      </c>
    </row>
    <row r="34" spans="1:5">
      <c r="A34" s="1" t="s">
        <v>16</v>
      </c>
      <c r="B34" s="4">
        <v>8</v>
      </c>
      <c r="C34" s="8">
        <f>B34/(B34+B35)</f>
        <v>0.12307692307692308</v>
      </c>
      <c r="D34" s="4">
        <v>220</v>
      </c>
      <c r="E34" s="8">
        <f>D34/(D34+D35)</f>
        <v>0.11071967790639155</v>
      </c>
    </row>
    <row r="35" spans="1:5">
      <c r="A35" s="1" t="s">
        <v>18</v>
      </c>
      <c r="B35" s="4">
        <v>57</v>
      </c>
      <c r="C35" s="8">
        <f>1-C34</f>
        <v>0.87692307692307692</v>
      </c>
      <c r="D35" s="4">
        <v>1767</v>
      </c>
      <c r="E35" s="8">
        <f>1-E34</f>
        <v>0.88928032209360841</v>
      </c>
    </row>
    <row r="36" spans="1:5">
      <c r="A36" s="1" t="s">
        <v>20</v>
      </c>
      <c r="B36" s="4">
        <v>31</v>
      </c>
      <c r="C36" s="13">
        <f>B36/(B36+B37+B38+B39)</f>
        <v>0.47692307692307695</v>
      </c>
      <c r="D36" s="4">
        <v>119</v>
      </c>
      <c r="E36" s="14">
        <f>D36/(D36+D37+D38+D39)</f>
        <v>5.9649122807017542E-2</v>
      </c>
    </row>
    <row r="37" spans="1:5">
      <c r="A37" s="1" t="s">
        <v>21</v>
      </c>
      <c r="B37" s="4">
        <v>18</v>
      </c>
      <c r="C37" s="14">
        <f>B37/(B36+B37+B38+B39)</f>
        <v>0.27692307692307694</v>
      </c>
      <c r="D37" s="4">
        <v>1280</v>
      </c>
      <c r="E37" s="13">
        <f>D37/(D36+D37+D38+D39)</f>
        <v>0.64160401002506262</v>
      </c>
    </row>
    <row r="38" spans="1:5">
      <c r="A38" s="1" t="s">
        <v>22</v>
      </c>
      <c r="B38" s="4">
        <v>10</v>
      </c>
      <c r="C38" s="8">
        <f>B38/(B36+B37+B38+B39)</f>
        <v>0.15384615384615385</v>
      </c>
      <c r="D38" s="4">
        <v>520</v>
      </c>
      <c r="E38" s="8">
        <f>D38/(D36+D37+D38+D39)</f>
        <v>0.26065162907268169</v>
      </c>
    </row>
    <row r="39" spans="1:5">
      <c r="A39" s="2" t="s">
        <v>24</v>
      </c>
      <c r="B39" s="5">
        <v>6</v>
      </c>
      <c r="C39" s="12">
        <f>B39/(B36+B37+B38+B39)</f>
        <v>9.2307692307692313E-2</v>
      </c>
      <c r="D39" s="5">
        <v>76</v>
      </c>
      <c r="E39" s="12">
        <f>D39/(D36+D37+D38+D39)</f>
        <v>3.8095238095238099E-2</v>
      </c>
    </row>
  </sheetData>
  <mergeCells count="9">
    <mergeCell ref="A10:E10"/>
    <mergeCell ref="A14:E14"/>
    <mergeCell ref="A19:E19"/>
    <mergeCell ref="A22:E22"/>
    <mergeCell ref="B2:C2"/>
    <mergeCell ref="D2:E2"/>
    <mergeCell ref="A2:A3"/>
    <mergeCell ref="A4:E4"/>
    <mergeCell ref="A7:E7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 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张永彪</dc:creator>
  <cp:lastModifiedBy>Hao ZHU</cp:lastModifiedBy>
  <dcterms:created xsi:type="dcterms:W3CDTF">2023-05-19T05:40:08Z</dcterms:created>
  <dcterms:modified xsi:type="dcterms:W3CDTF">2025-01-11T09:04:33Z</dcterms:modified>
</cp:coreProperties>
</file>