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defaultThemeVersion="166925"/>
  <mc:AlternateContent xmlns:mc="http://schemas.openxmlformats.org/markup-compatibility/2006">
    <mc:Choice Requires="x15">
      <x15ac:absPath xmlns:x15ac="http://schemas.microsoft.com/office/spreadsheetml/2010/11/ac" url="C:\Users\User\Dropbox\EpiTranSat\Tcast assembly ZA NEVENKU\Submission to GR_major_revision\"/>
    </mc:Choice>
  </mc:AlternateContent>
  <xr:revisionPtr revIDLastSave="0" documentId="8_{3ADEA165-EB3B-49EB-8707-EC7AD37C6CE7}" xr6:coauthVersionLast="36" xr6:coauthVersionMax="36" xr10:uidLastSave="{00000000-0000-0000-0000-000000000000}"/>
  <bookViews>
    <workbookView xWindow="0" yWindow="0" windowWidth="28800" windowHeight="12225" xr2:uid="{E4E0473B-B2D6-4D88-816A-37070B125BC4}"/>
  </bookViews>
  <sheets>
    <sheet name="11_Cast monomer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 l="1"/>
  <c r="F13" i="1"/>
  <c r="D13" i="1"/>
  <c r="I13" i="1" s="1"/>
  <c r="F12" i="1"/>
  <c r="D12" i="1"/>
  <c r="I12" i="1" s="1"/>
  <c r="F11" i="1"/>
  <c r="D11" i="1"/>
  <c r="I11" i="1" s="1"/>
  <c r="F10" i="1"/>
  <c r="D10" i="1"/>
  <c r="I10" i="1" s="1"/>
  <c r="F9" i="1"/>
  <c r="D9" i="1"/>
  <c r="I9" i="1" s="1"/>
  <c r="F8" i="1"/>
  <c r="F14" i="1" s="1"/>
  <c r="D8" i="1"/>
  <c r="D14" i="1" s="1"/>
  <c r="I7" i="1"/>
  <c r="F7" i="1"/>
  <c r="D7" i="1"/>
  <c r="F6" i="1"/>
  <c r="D6" i="1"/>
  <c r="I6" i="1" s="1"/>
  <c r="I5" i="1"/>
  <c r="F5" i="1"/>
  <c r="D5" i="1"/>
  <c r="F4" i="1"/>
  <c r="D4" i="1"/>
  <c r="I4" i="1" s="1"/>
  <c r="I8" i="1" l="1"/>
</calcChain>
</file>

<file path=xl/sharedStrings.xml><?xml version="1.0" encoding="utf-8"?>
<sst xmlns="http://schemas.openxmlformats.org/spreadsheetml/2006/main" count="23" uniqueCount="20">
  <si>
    <r>
      <rPr>
        <b/>
        <sz val="11"/>
        <color theme="1"/>
        <rFont val="Calibri"/>
        <family val="2"/>
        <scheme val="minor"/>
      </rPr>
      <t>Supplementary table 11.</t>
    </r>
    <r>
      <rPr>
        <sz val="11"/>
        <color theme="1"/>
        <rFont val="Calibri"/>
        <family val="2"/>
        <charset val="238"/>
        <scheme val="minor"/>
      </rPr>
      <t xml:space="preserve">  Statistics of  Cast1-Cast9 satDNAs abundance. SatDNA monomers were searched with BLAST and filtered based on the criteria of &gt;75% seqeunce coverage  and &gt;70% identity (as described in Materials and Methods). Listed are the copy numbers of monomers annotated in the TcasONT and Tcas5.2 assemblies (only in assembled chromosomes) and in the corrected Nanopore reads (from Canu).</t>
    </r>
  </si>
  <si>
    <t>TcastONT</t>
  </si>
  <si>
    <t>Tcas5.2</t>
  </si>
  <si>
    <t>Reads (corrected, 4x coverage)</t>
  </si>
  <si>
    <t>Monomer Length</t>
  </si>
  <si>
    <t>Monomer number</t>
  </si>
  <si>
    <t>Genome abundance (%)</t>
  </si>
  <si>
    <t>Abunance in reads (%)</t>
  </si>
  <si>
    <t>TcastONT/Tcas5.2</t>
  </si>
  <si>
    <t>Cast1</t>
  </si>
  <si>
    <t>Cast2</t>
  </si>
  <si>
    <t>Cas2'</t>
  </si>
  <si>
    <t>Cast3</t>
  </si>
  <si>
    <t>Cast4</t>
  </si>
  <si>
    <t>Cast5</t>
  </si>
  <si>
    <t>Cast6</t>
  </si>
  <si>
    <t>Cast7</t>
  </si>
  <si>
    <t>Cast8</t>
  </si>
  <si>
    <t>Cast9</t>
  </si>
  <si>
    <t>Total 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</si>
</sst>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1"/>
      <color theme="1"/>
      <name val="Calibri"/>
      <family val="2"/>
      <charset val="238"/>
      <scheme val="minor"/>
    </font>
    <font>
      <sz val="11"/>
      <color rgb="FFFF0000"/>
      <name val="Calibri"/>
      <family val="2"/>
      <charset val="238"/>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24">
    <xf numFmtId="0" fontId="0" fillId="0" borderId="0" xfId="0"/>
    <xf numFmtId="0" fontId="2" fillId="0" borderId="0" xfId="0" applyFont="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0" xfId="0" applyBorder="1"/>
    <xf numFmtId="0" fontId="0" fillId="0" borderId="0" xfId="0" applyBorder="1" applyAlignment="1">
      <alignment wrapText="1"/>
    </xf>
    <xf numFmtId="0" fontId="0" fillId="0" borderId="0" xfId="0" applyBorder="1" applyAlignment="1"/>
    <xf numFmtId="0" fontId="0" fillId="0" borderId="1" xfId="0" applyBorder="1"/>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0" xfId="0" applyFill="1" applyBorder="1" applyAlignment="1">
      <alignment horizontal="center" vertical="center" wrapText="1"/>
    </xf>
    <xf numFmtId="0" fontId="0" fillId="0" borderId="5" xfId="0" applyBorder="1"/>
    <xf numFmtId="164" fontId="0" fillId="0" borderId="0" xfId="0" applyNumberFormat="1" applyBorder="1"/>
    <xf numFmtId="0" fontId="0" fillId="0" borderId="6" xfId="0" applyBorder="1"/>
    <xf numFmtId="0" fontId="0" fillId="0" borderId="2" xfId="0" applyBorder="1"/>
    <xf numFmtId="164" fontId="0" fillId="0" borderId="2" xfId="0" applyNumberFormat="1" applyBorder="1"/>
    <xf numFmtId="0" fontId="0" fillId="0" borderId="3" xfId="0" applyBorder="1"/>
    <xf numFmtId="164" fontId="0" fillId="0" borderId="1" xfId="0" applyNumberFormat="1" applyBorder="1"/>
    <xf numFmtId="0" fontId="3" fillId="0" borderId="0" xfId="0" applyFont="1" applyFill="1" applyBorder="1"/>
    <xf numFmtId="164" fontId="0" fillId="0" borderId="0" xfId="0" applyNumberFormat="1"/>
    <xf numFmtId="0" fontId="1" fillId="0" borderId="0" xfId="0" applyFont="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A2861-42A1-4FA4-9DC5-41624FB3612C}">
  <sheetPr codeName="Sheet11"/>
  <dimension ref="A1:U29"/>
  <sheetViews>
    <sheetView tabSelected="1" workbookViewId="0">
      <selection activeCell="J15" sqref="J15"/>
    </sheetView>
  </sheetViews>
  <sheetFormatPr defaultRowHeight="15" x14ac:dyDescent="0.25"/>
  <cols>
    <col min="1" max="1" width="13.140625" customWidth="1"/>
    <col min="2" max="2" width="10.5703125" customWidth="1"/>
    <col min="3" max="3" width="11.42578125" customWidth="1"/>
    <col min="4" max="4" width="14.42578125" customWidth="1"/>
    <col min="5" max="5" width="10.28515625" customWidth="1"/>
    <col min="6" max="6" width="15.42578125" customWidth="1"/>
    <col min="7" max="7" width="11.85546875" customWidth="1"/>
    <col min="8" max="8" width="14.140625" customWidth="1"/>
    <col min="14" max="14" width="14.140625" customWidth="1"/>
    <col min="15" max="15" width="13" customWidth="1"/>
    <col min="17" max="17" width="17.7109375" customWidth="1"/>
    <col min="18" max="18" width="15.85546875" customWidth="1"/>
    <col min="19" max="19" width="12" customWidth="1"/>
  </cols>
  <sheetData>
    <row r="1" spans="1:21" ht="78.75" customHeight="1" x14ac:dyDescent="0.25">
      <c r="A1" s="1" t="s">
        <v>0</v>
      </c>
      <c r="B1" s="1"/>
      <c r="C1" s="1"/>
      <c r="D1" s="1"/>
      <c r="E1" s="1"/>
      <c r="F1" s="1"/>
      <c r="G1" s="1"/>
      <c r="H1" s="1"/>
      <c r="I1" s="1"/>
    </row>
    <row r="2" spans="1:21" ht="30" customHeight="1" x14ac:dyDescent="0.25">
      <c r="A2" s="2"/>
      <c r="B2" s="3"/>
      <c r="C2" s="4" t="s">
        <v>1</v>
      </c>
      <c r="D2" s="4"/>
      <c r="E2" s="5" t="s">
        <v>2</v>
      </c>
      <c r="F2" s="4"/>
      <c r="G2" s="5" t="s">
        <v>3</v>
      </c>
      <c r="H2" s="4"/>
      <c r="M2" s="6"/>
      <c r="N2" s="6"/>
      <c r="O2" s="7"/>
      <c r="P2" s="7"/>
      <c r="Q2" s="7"/>
      <c r="R2" s="7"/>
      <c r="S2" s="8"/>
      <c r="T2" s="8"/>
      <c r="U2" s="6"/>
    </row>
    <row r="3" spans="1:21" ht="30" x14ac:dyDescent="0.25">
      <c r="A3" s="9"/>
      <c r="B3" s="10" t="s">
        <v>4</v>
      </c>
      <c r="C3" s="2" t="s">
        <v>5</v>
      </c>
      <c r="D3" s="2" t="s">
        <v>6</v>
      </c>
      <c r="E3" s="11" t="s">
        <v>5</v>
      </c>
      <c r="F3" s="2" t="s">
        <v>6</v>
      </c>
      <c r="G3" s="11" t="s">
        <v>5</v>
      </c>
      <c r="H3" s="2" t="s">
        <v>7</v>
      </c>
      <c r="I3" s="12" t="s">
        <v>8</v>
      </c>
      <c r="M3" s="6"/>
      <c r="N3" s="7"/>
      <c r="O3" s="7"/>
      <c r="P3" s="7"/>
      <c r="Q3" s="7"/>
      <c r="R3" s="7"/>
      <c r="S3" s="7"/>
      <c r="T3" s="6"/>
      <c r="U3" s="6"/>
    </row>
    <row r="4" spans="1:21" x14ac:dyDescent="0.25">
      <c r="A4" t="s">
        <v>9</v>
      </c>
      <c r="B4" s="13">
        <v>172</v>
      </c>
      <c r="C4" s="6">
        <v>5258</v>
      </c>
      <c r="D4" s="14">
        <f>(C4*B4)*100/(210*10^6)</f>
        <v>0.43065523809523809</v>
      </c>
      <c r="E4" s="15">
        <v>1149</v>
      </c>
      <c r="F4" s="14">
        <f>(E4*B4)/(147.63*10^6)*100</f>
        <v>0.13386710018288966</v>
      </c>
      <c r="G4" s="15">
        <v>10080</v>
      </c>
      <c r="H4" s="14">
        <v>0.20539550204937859</v>
      </c>
      <c r="I4">
        <f>D4/F4</f>
        <v>3.2170356832027847</v>
      </c>
      <c r="M4" s="6"/>
      <c r="N4" s="6"/>
      <c r="O4" s="6"/>
      <c r="P4" s="6"/>
      <c r="Q4" s="6"/>
      <c r="R4" s="6"/>
      <c r="S4" s="6"/>
      <c r="T4" s="6"/>
      <c r="U4" s="6"/>
    </row>
    <row r="5" spans="1:21" x14ac:dyDescent="0.25">
      <c r="A5" t="s">
        <v>10</v>
      </c>
      <c r="B5" s="13">
        <v>172</v>
      </c>
      <c r="C5" s="6">
        <v>4997</v>
      </c>
      <c r="D5" s="14">
        <f>(C5*B5)*100/(191.58*10^6)</f>
        <v>0.44862929324564149</v>
      </c>
      <c r="E5" s="15">
        <v>1407</v>
      </c>
      <c r="F5" s="14">
        <f>(E5*B5)/(147.63*10^6)*100</f>
        <v>0.16392603129445235</v>
      </c>
      <c r="G5" s="15">
        <v>14481</v>
      </c>
      <c r="H5" s="14">
        <v>0.29507264535486621</v>
      </c>
      <c r="I5">
        <f t="shared" ref="I5:I13" si="0">D5/F5</f>
        <v>2.7367788367900552</v>
      </c>
      <c r="M5" s="6"/>
      <c r="N5" s="6"/>
      <c r="O5" s="6"/>
      <c r="P5" s="6"/>
      <c r="Q5" s="6"/>
      <c r="R5" s="6"/>
      <c r="S5" s="6"/>
      <c r="T5" s="6"/>
      <c r="U5" s="6"/>
    </row>
    <row r="6" spans="1:21" x14ac:dyDescent="0.25">
      <c r="A6" t="s">
        <v>11</v>
      </c>
      <c r="B6" s="13">
        <v>1101</v>
      </c>
      <c r="C6" s="6">
        <v>2674</v>
      </c>
      <c r="D6" s="14">
        <f t="shared" ref="D6:D13" si="1">(C6*B6)*100/(191.58*10^6)</f>
        <v>1.5367334794863765</v>
      </c>
      <c r="E6" s="15">
        <v>302</v>
      </c>
      <c r="F6" s="14">
        <f t="shared" ref="F6:F13" si="2">(E6*B6)/(147.63*10^6)*100</f>
        <v>0.22522657996342207</v>
      </c>
      <c r="G6" s="15">
        <v>8129</v>
      </c>
      <c r="H6" s="14">
        <v>1.0602942159304043</v>
      </c>
      <c r="I6">
        <f t="shared" si="0"/>
        <v>6.8230556079835241</v>
      </c>
      <c r="M6" s="6"/>
      <c r="N6" s="6"/>
      <c r="O6" s="6"/>
      <c r="P6" s="6"/>
      <c r="Q6" s="6"/>
      <c r="R6" s="6"/>
      <c r="S6" s="6"/>
      <c r="T6" s="6"/>
      <c r="U6" s="6"/>
    </row>
    <row r="7" spans="1:21" x14ac:dyDescent="0.25">
      <c r="A7" t="s">
        <v>12</v>
      </c>
      <c r="B7" s="13">
        <v>227</v>
      </c>
      <c r="C7" s="6">
        <v>1292</v>
      </c>
      <c r="D7" s="14">
        <f t="shared" si="1"/>
        <v>0.1530869610606535</v>
      </c>
      <c r="E7" s="15">
        <v>898</v>
      </c>
      <c r="F7" s="14">
        <f t="shared" si="2"/>
        <v>0.13807898123687598</v>
      </c>
      <c r="G7" s="15">
        <v>3868</v>
      </c>
      <c r="H7" s="14">
        <v>0.10401938275045461</v>
      </c>
      <c r="I7">
        <f t="shared" si="0"/>
        <v>1.1086912699481115</v>
      </c>
      <c r="M7" s="6"/>
      <c r="N7" s="6"/>
      <c r="O7" s="6"/>
      <c r="P7" s="6"/>
      <c r="Q7" s="6"/>
      <c r="R7" s="6"/>
      <c r="S7" s="6"/>
      <c r="T7" s="6"/>
      <c r="U7" s="6"/>
    </row>
    <row r="8" spans="1:21" x14ac:dyDescent="0.25">
      <c r="A8" t="s">
        <v>13</v>
      </c>
      <c r="B8" s="13">
        <v>179</v>
      </c>
      <c r="C8" s="6">
        <v>2129</v>
      </c>
      <c r="D8" s="14">
        <f t="shared" si="1"/>
        <v>0.19892003340640985</v>
      </c>
      <c r="E8" s="15">
        <v>814</v>
      </c>
      <c r="F8" s="14">
        <f t="shared" si="2"/>
        <v>9.8696741854636602E-2</v>
      </c>
      <c r="G8" s="15">
        <v>9222</v>
      </c>
      <c r="H8" s="14">
        <v>0.19556003152800105</v>
      </c>
      <c r="I8">
        <f t="shared" si="0"/>
        <v>2.0154670728582409</v>
      </c>
      <c r="M8" s="6"/>
      <c r="N8" s="6"/>
      <c r="O8" s="6"/>
      <c r="P8" s="6"/>
      <c r="Q8" s="6"/>
      <c r="R8" s="6"/>
      <c r="S8" s="6"/>
      <c r="T8" s="6"/>
      <c r="U8" s="6"/>
    </row>
    <row r="9" spans="1:21" x14ac:dyDescent="0.25">
      <c r="A9" t="s">
        <v>14</v>
      </c>
      <c r="B9" s="13">
        <v>334</v>
      </c>
      <c r="C9" s="6">
        <v>8073</v>
      </c>
      <c r="D9" s="14">
        <f t="shared" si="1"/>
        <v>1.4074444096461007</v>
      </c>
      <c r="E9" s="15">
        <v>567</v>
      </c>
      <c r="F9" s="14">
        <f t="shared" si="2"/>
        <v>0.12827880512091039</v>
      </c>
      <c r="G9" s="15">
        <v>22903</v>
      </c>
      <c r="H9" s="14">
        <v>0.90623491329130368</v>
      </c>
      <c r="I9">
        <f t="shared" si="0"/>
        <v>10.971761144169536</v>
      </c>
      <c r="M9" s="6"/>
      <c r="N9" s="6"/>
      <c r="O9" s="6"/>
      <c r="P9" s="6"/>
      <c r="Q9" s="6"/>
      <c r="R9" s="6"/>
      <c r="S9" s="6"/>
      <c r="T9" s="6"/>
      <c r="U9" s="6"/>
    </row>
    <row r="10" spans="1:21" x14ac:dyDescent="0.25">
      <c r="A10" t="s">
        <v>15</v>
      </c>
      <c r="B10" s="13">
        <v>180</v>
      </c>
      <c r="C10" s="6">
        <v>3980</v>
      </c>
      <c r="D10" s="14">
        <f t="shared" si="1"/>
        <v>0.37394300031318511</v>
      </c>
      <c r="E10" s="15">
        <v>908</v>
      </c>
      <c r="F10" s="14">
        <f t="shared" si="2"/>
        <v>0.11070920544604755</v>
      </c>
      <c r="G10" s="15">
        <v>12372</v>
      </c>
      <c r="H10" s="14">
        <v>0.26382403980013619</v>
      </c>
      <c r="I10">
        <f t="shared" si="0"/>
        <v>3.3777046705968869</v>
      </c>
      <c r="M10" s="6"/>
      <c r="N10" s="6"/>
      <c r="O10" s="6"/>
      <c r="P10" s="6"/>
      <c r="Q10" s="6"/>
      <c r="R10" s="6"/>
      <c r="S10" s="6"/>
      <c r="T10" s="6"/>
      <c r="U10" s="6"/>
    </row>
    <row r="11" spans="1:21" x14ac:dyDescent="0.25">
      <c r="A11" t="s">
        <v>16</v>
      </c>
      <c r="B11" s="13">
        <v>121</v>
      </c>
      <c r="C11" s="6">
        <v>1967</v>
      </c>
      <c r="D11" s="14">
        <f t="shared" si="1"/>
        <v>0.12423374047395344</v>
      </c>
      <c r="E11" s="15">
        <v>301</v>
      </c>
      <c r="F11" s="14">
        <f t="shared" si="2"/>
        <v>2.4670459933617828E-2</v>
      </c>
      <c r="G11" s="15">
        <v>49995</v>
      </c>
      <c r="H11" s="14">
        <v>0.71666120058139571</v>
      </c>
      <c r="I11">
        <f t="shared" si="0"/>
        <v>5.0357285923422603</v>
      </c>
      <c r="M11" s="6"/>
      <c r="N11" s="6"/>
      <c r="O11" s="6"/>
      <c r="P11" s="6"/>
      <c r="Q11" s="6"/>
      <c r="R11" s="6"/>
      <c r="S11" s="6"/>
      <c r="T11" s="6"/>
      <c r="U11" s="6"/>
    </row>
    <row r="12" spans="1:21" x14ac:dyDescent="0.25">
      <c r="A12" t="s">
        <v>17</v>
      </c>
      <c r="B12" s="13">
        <v>169</v>
      </c>
      <c r="C12" s="6">
        <v>534</v>
      </c>
      <c r="D12" s="14">
        <f t="shared" si="1"/>
        <v>4.7106169746320078E-2</v>
      </c>
      <c r="E12" s="15">
        <v>248</v>
      </c>
      <c r="F12" s="14">
        <f t="shared" si="2"/>
        <v>2.838989365305155E-2</v>
      </c>
      <c r="G12" s="15">
        <v>1485</v>
      </c>
      <c r="H12" s="14">
        <v>2.9731382758756864E-2</v>
      </c>
      <c r="I12">
        <f t="shared" si="0"/>
        <v>1.6592584080094561</v>
      </c>
      <c r="M12" s="6"/>
      <c r="N12" s="6"/>
      <c r="O12" s="6"/>
      <c r="P12" s="6"/>
      <c r="Q12" s="6"/>
      <c r="R12" s="6"/>
      <c r="S12" s="6"/>
      <c r="T12" s="6"/>
      <c r="U12" s="6"/>
    </row>
    <row r="13" spans="1:21" x14ac:dyDescent="0.25">
      <c r="A13" s="9" t="s">
        <v>18</v>
      </c>
      <c r="B13" s="16">
        <v>350</v>
      </c>
      <c r="C13" s="9">
        <v>496</v>
      </c>
      <c r="D13" s="17">
        <f t="shared" si="1"/>
        <v>9.0614886731391592E-2</v>
      </c>
      <c r="E13" s="18">
        <v>377</v>
      </c>
      <c r="F13" s="17">
        <f t="shared" si="2"/>
        <v>8.9378852536747266E-2</v>
      </c>
      <c r="G13" s="18">
        <v>1501</v>
      </c>
      <c r="H13" s="19">
        <v>6.2237291782969412E-2</v>
      </c>
      <c r="I13">
        <f t="shared" si="0"/>
        <v>1.0138291571167368</v>
      </c>
      <c r="M13" s="6"/>
      <c r="N13" s="6"/>
      <c r="O13" s="6"/>
      <c r="P13" s="6"/>
      <c r="Q13" s="6"/>
      <c r="R13" s="6"/>
      <c r="S13" s="6"/>
      <c r="T13" s="6"/>
      <c r="U13" s="6"/>
    </row>
    <row r="14" spans="1:21" x14ac:dyDescent="0.25">
      <c r="A14" s="20" t="s">
        <v>19</v>
      </c>
      <c r="B14" s="6"/>
      <c r="C14" s="15"/>
      <c r="D14" s="21">
        <f>SUM(D4:D13)</f>
        <v>4.8113672122052709</v>
      </c>
      <c r="E14" s="15"/>
      <c r="F14" s="21">
        <f>SUM(F4:F13)</f>
        <v>1.1412226512226513</v>
      </c>
      <c r="G14" s="15"/>
      <c r="H14" s="14">
        <f>SUM(H4:H13)</f>
        <v>3.839030605827666</v>
      </c>
      <c r="M14" s="6"/>
      <c r="N14" s="6"/>
      <c r="O14" s="6"/>
      <c r="P14" s="6"/>
      <c r="Q14" s="6"/>
      <c r="R14" s="6"/>
      <c r="S14" s="6"/>
      <c r="T14" s="6"/>
      <c r="U14" s="22"/>
    </row>
    <row r="15" spans="1:21" x14ac:dyDescent="0.25">
      <c r="M15" s="6"/>
      <c r="N15" s="6"/>
      <c r="O15" s="6"/>
      <c r="P15" s="6"/>
      <c r="Q15" s="6"/>
      <c r="R15" s="6"/>
      <c r="S15" s="6"/>
      <c r="T15" s="6"/>
      <c r="U15" s="6"/>
    </row>
    <row r="16" spans="1:21" x14ac:dyDescent="0.25">
      <c r="M16" s="6"/>
      <c r="N16" s="6"/>
      <c r="O16" s="6"/>
      <c r="P16" s="6"/>
      <c r="Q16" s="6"/>
      <c r="R16" s="6"/>
      <c r="S16" s="6"/>
      <c r="T16" s="6"/>
      <c r="U16" s="6"/>
    </row>
    <row r="17" spans="1:21" x14ac:dyDescent="0.25">
      <c r="M17" s="6"/>
      <c r="N17" s="6"/>
      <c r="O17" s="6"/>
      <c r="P17" s="6"/>
      <c r="Q17" s="6"/>
      <c r="R17" s="6"/>
      <c r="S17" s="6"/>
      <c r="T17" s="6"/>
      <c r="U17" s="6"/>
    </row>
    <row r="18" spans="1:21" x14ac:dyDescent="0.25">
      <c r="M18" s="6"/>
      <c r="N18" s="6"/>
      <c r="O18" s="6"/>
      <c r="P18" s="6"/>
      <c r="Q18" s="6"/>
      <c r="R18" s="6"/>
      <c r="S18" s="6"/>
      <c r="T18" s="6"/>
      <c r="U18" s="6"/>
    </row>
    <row r="19" spans="1:21" x14ac:dyDescent="0.25">
      <c r="A19" s="6"/>
      <c r="B19" s="6"/>
      <c r="C19" s="6"/>
      <c r="M19" s="23"/>
      <c r="N19" s="6"/>
      <c r="O19" s="6"/>
      <c r="P19" s="6"/>
      <c r="Q19" s="6"/>
      <c r="R19" s="6"/>
      <c r="S19" s="6"/>
      <c r="T19" s="6"/>
      <c r="U19" s="6"/>
    </row>
    <row r="20" spans="1:21" x14ac:dyDescent="0.25">
      <c r="A20" s="6"/>
      <c r="B20" s="6"/>
      <c r="C20" s="6"/>
      <c r="M20" s="6"/>
      <c r="N20" s="6"/>
      <c r="O20" s="6"/>
      <c r="P20" s="6"/>
      <c r="Q20" s="6"/>
      <c r="R20" s="6"/>
      <c r="S20" s="6"/>
      <c r="T20" s="6"/>
      <c r="U20" s="6"/>
    </row>
    <row r="21" spans="1:21" x14ac:dyDescent="0.25">
      <c r="A21" s="6"/>
      <c r="B21" s="6"/>
      <c r="C21" s="6"/>
      <c r="M21" s="6"/>
      <c r="N21" s="6"/>
      <c r="O21" s="6"/>
      <c r="P21" s="6"/>
      <c r="Q21" s="6"/>
      <c r="R21" s="6"/>
      <c r="S21" s="6"/>
      <c r="T21" s="6"/>
      <c r="U21" s="6"/>
    </row>
    <row r="22" spans="1:21" x14ac:dyDescent="0.25">
      <c r="A22" s="6"/>
      <c r="B22" s="6"/>
      <c r="C22" s="6"/>
      <c r="M22" s="6"/>
      <c r="N22" s="6"/>
      <c r="O22" s="6"/>
      <c r="P22" s="6"/>
      <c r="Q22" s="6"/>
      <c r="R22" s="6"/>
      <c r="S22" s="6"/>
      <c r="T22" s="6"/>
      <c r="U22" s="6"/>
    </row>
    <row r="23" spans="1:21" x14ac:dyDescent="0.25">
      <c r="A23" s="6"/>
      <c r="B23" s="6"/>
      <c r="C23" s="6"/>
    </row>
    <row r="24" spans="1:21" x14ac:dyDescent="0.25">
      <c r="A24" s="6"/>
      <c r="B24" s="6"/>
      <c r="C24" s="6"/>
    </row>
    <row r="25" spans="1:21" x14ac:dyDescent="0.25">
      <c r="A25" s="6"/>
      <c r="B25" s="6"/>
      <c r="C25" s="6"/>
    </row>
    <row r="26" spans="1:21" x14ac:dyDescent="0.25">
      <c r="A26" s="6"/>
      <c r="B26" s="6"/>
      <c r="C26" s="6"/>
    </row>
    <row r="27" spans="1:21" x14ac:dyDescent="0.25">
      <c r="A27" s="6"/>
      <c r="B27" s="6"/>
      <c r="C27" s="6"/>
    </row>
    <row r="28" spans="1:21" x14ac:dyDescent="0.25">
      <c r="A28" s="6"/>
      <c r="B28" s="6"/>
      <c r="C28" s="6"/>
    </row>
    <row r="29" spans="1:21" x14ac:dyDescent="0.25">
      <c r="A29" s="6"/>
      <c r="B29" s="6"/>
      <c r="C29" s="6"/>
    </row>
  </sheetData>
  <mergeCells count="4">
    <mergeCell ref="A1:I1"/>
    <mergeCell ref="C2:D2"/>
    <mergeCell ref="E2:F2"/>
    <mergeCell ref="G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11_Cast monomers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Volarić</dc:creator>
  <cp:lastModifiedBy>Marin Volarić</cp:lastModifiedBy>
  <dcterms:created xsi:type="dcterms:W3CDTF">2024-05-15T09:20:33Z</dcterms:created>
  <dcterms:modified xsi:type="dcterms:W3CDTF">2024-05-15T09:20:33Z</dcterms:modified>
</cp:coreProperties>
</file>