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EpiTranSat\Tcast assembly ZA NEVENKU\Submission to GR_major_revision\"/>
    </mc:Choice>
  </mc:AlternateContent>
  <xr:revisionPtr revIDLastSave="0" documentId="8_{46322DED-0AF8-4D22-9607-459B996F6374}" xr6:coauthVersionLast="36" xr6:coauthVersionMax="36" xr10:uidLastSave="{00000000-0000-0000-0000-000000000000}"/>
  <bookViews>
    <workbookView xWindow="0" yWindow="0" windowWidth="28800" windowHeight="12225" xr2:uid="{41EE9347-2333-4D30-B91B-66D9C02815A3}"/>
  </bookViews>
  <sheets>
    <sheet name="10_Repeat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38" i="1" s="1"/>
  <c r="B38" i="1"/>
  <c r="C37" i="1"/>
  <c r="D37" i="1" s="1"/>
  <c r="B37" i="1"/>
  <c r="D36" i="1"/>
  <c r="D35" i="1"/>
  <c r="D34" i="1"/>
  <c r="D29" i="1"/>
  <c r="C29" i="1"/>
  <c r="B29" i="1"/>
  <c r="C28" i="1"/>
  <c r="B28" i="1"/>
  <c r="D28" i="1" s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C15" i="1"/>
  <c r="B15" i="1"/>
  <c r="C14" i="1"/>
  <c r="B14" i="1"/>
  <c r="D14" i="1" s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D15" i="1" s="1"/>
  <c r="E4" i="1"/>
  <c r="D4" i="1"/>
  <c r="D40" i="1" l="1"/>
</calcChain>
</file>

<file path=xl/sharedStrings.xml><?xml version="1.0" encoding="utf-8"?>
<sst xmlns="http://schemas.openxmlformats.org/spreadsheetml/2006/main" count="46" uniqueCount="28">
  <si>
    <r>
      <rPr>
        <b/>
        <sz val="11"/>
        <color theme="1"/>
        <rFont val="Calibri"/>
        <family val="2"/>
        <scheme val="minor"/>
      </rPr>
      <t>Supplementary table 10.</t>
    </r>
    <r>
      <rPr>
        <sz val="11"/>
        <color theme="1"/>
        <rFont val="Calibri"/>
        <family val="2"/>
        <charset val="238"/>
        <scheme val="minor"/>
      </rPr>
      <t xml:space="preserve"> Comparision of number and length of repetitive elements in </t>
    </r>
    <r>
      <rPr>
        <i/>
        <sz val="11"/>
        <color theme="1"/>
        <rFont val="Calibri"/>
        <family val="2"/>
        <scheme val="minor"/>
      </rPr>
      <t>T. castaneum</t>
    </r>
    <r>
      <rPr>
        <sz val="11"/>
        <color theme="1"/>
        <rFont val="Calibri"/>
        <family val="2"/>
        <charset val="238"/>
        <scheme val="minor"/>
      </rPr>
      <t xml:space="preserve"> TcastONT and Tcas5.2 assembly. Repeats are detected using Repbase database and RepeatMasker.</t>
    </r>
  </si>
  <si>
    <t>Number of elements</t>
  </si>
  <si>
    <t>TcasONT</t>
  </si>
  <si>
    <t>Tcas5.2</t>
  </si>
  <si>
    <t>difference</t>
  </si>
  <si>
    <t>difference (%)</t>
  </si>
  <si>
    <t>DNA</t>
  </si>
  <si>
    <t>LINE</t>
  </si>
  <si>
    <t>LTR</t>
  </si>
  <si>
    <t>RC</t>
  </si>
  <si>
    <t>rRNA</t>
  </si>
  <si>
    <t>SINE</t>
  </si>
  <si>
    <t>tRNA</t>
  </si>
  <si>
    <t>Simple_repeat</t>
  </si>
  <si>
    <t>Low_complexity</t>
  </si>
  <si>
    <t>Unknown</t>
  </si>
  <si>
    <t>total</t>
  </si>
  <si>
    <t>total TEs</t>
  </si>
  <si>
    <t>Length of elements (bp)</t>
  </si>
  <si>
    <t>TcastONT</t>
  </si>
  <si>
    <t>Total sum of tandem repeats  (TR) length (bp)</t>
  </si>
  <si>
    <t>Period size</t>
  </si>
  <si>
    <t>Difference</t>
  </si>
  <si>
    <t>&lt;50</t>
  </si>
  <si>
    <t>50-500</t>
  </si>
  <si>
    <t>&gt;500</t>
  </si>
  <si>
    <t>total large</t>
  </si>
  <si>
    <t xml:space="preserve">total enrichment of repetitive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</si>
</sst>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2" fillId="0" borderId="1" xfId="0" applyFont="1" applyBorder="1"/>
    <xf numFmtId="1" fontId="0" fillId="0" borderId="1" xfId="0" applyNumberFormat="1" applyBorder="1"/>
    <xf numFmtId="2" fontId="0" fillId="0" borderId="1" xfId="0" applyNumberFormat="1" applyBorder="1"/>
    <xf numFmtId="1" fontId="0" fillId="0" borderId="0" xfId="0" applyNumberFormat="1" applyFill="1"/>
    <xf numFmtId="1" fontId="0" fillId="2" borderId="0" xfId="0" applyNumberFormat="1" applyFill="1"/>
    <xf numFmtId="1" fontId="0" fillId="0" borderId="1" xfId="0" applyNumberFormat="1" applyFill="1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Fill="1"/>
    <xf numFmtId="0" fontId="0" fillId="0" borderId="1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C614-27D1-431F-A7D7-133B342514AA}">
  <sheetPr codeName="Sheet10"/>
  <dimension ref="A1:P40"/>
  <sheetViews>
    <sheetView tabSelected="1" topLeftCell="A4" zoomScale="85" zoomScaleNormal="85" workbookViewId="0">
      <selection activeCell="A28" sqref="A28:D28"/>
    </sheetView>
  </sheetViews>
  <sheetFormatPr defaultRowHeight="15" x14ac:dyDescent="0.25"/>
  <cols>
    <col min="1" max="1" width="14.85546875" customWidth="1"/>
    <col min="2" max="2" width="16.28515625" customWidth="1"/>
    <col min="3" max="3" width="16" customWidth="1"/>
    <col min="4" max="4" width="11.5703125" bestFit="1" customWidth="1"/>
    <col min="5" max="5" width="14.28515625" customWidth="1"/>
  </cols>
  <sheetData>
    <row r="1" spans="1:5" ht="46.5" customHeight="1" x14ac:dyDescent="0.25">
      <c r="A1" s="1" t="s">
        <v>0</v>
      </c>
      <c r="B1" s="2"/>
      <c r="C1" s="2"/>
      <c r="D1" s="2"/>
      <c r="E1" s="2"/>
    </row>
    <row r="2" spans="1:5" x14ac:dyDescent="0.25">
      <c r="A2" s="3"/>
      <c r="B2" s="4" t="s">
        <v>1</v>
      </c>
      <c r="C2" s="4"/>
      <c r="D2" s="5"/>
      <c r="E2" s="5"/>
    </row>
    <row r="3" spans="1:5" x14ac:dyDescent="0.25">
      <c r="A3" s="6"/>
      <c r="B3" t="s">
        <v>2</v>
      </c>
      <c r="C3" t="s">
        <v>3</v>
      </c>
      <c r="D3" t="s">
        <v>4</v>
      </c>
      <c r="E3" t="s">
        <v>5</v>
      </c>
    </row>
    <row r="4" spans="1:5" x14ac:dyDescent="0.25">
      <c r="A4" s="6" t="s">
        <v>6</v>
      </c>
      <c r="B4" s="7">
        <v>45267</v>
      </c>
      <c r="C4" s="7">
        <v>33970</v>
      </c>
      <c r="D4" s="7">
        <f t="shared" ref="D4:D14" si="0">B4-C4</f>
        <v>11297</v>
      </c>
      <c r="E4" s="8">
        <f t="shared" ref="E4:E13" si="1">(1-C4/B4)*100</f>
        <v>24.956369982547987</v>
      </c>
    </row>
    <row r="5" spans="1:5" x14ac:dyDescent="0.25">
      <c r="A5" s="6" t="s">
        <v>7</v>
      </c>
      <c r="B5" s="7">
        <v>32237</v>
      </c>
      <c r="C5" s="7">
        <v>4684</v>
      </c>
      <c r="D5" s="7">
        <f t="shared" si="0"/>
        <v>27553</v>
      </c>
      <c r="E5" s="8">
        <f t="shared" si="1"/>
        <v>85.47011198312498</v>
      </c>
    </row>
    <row r="6" spans="1:5" x14ac:dyDescent="0.25">
      <c r="A6" s="6" t="s">
        <v>8</v>
      </c>
      <c r="B6" s="7">
        <v>14861</v>
      </c>
      <c r="C6" s="7">
        <v>2593</v>
      </c>
      <c r="D6" s="7">
        <f t="shared" si="0"/>
        <v>12268</v>
      </c>
      <c r="E6" s="8">
        <f t="shared" si="1"/>
        <v>82.551645245945764</v>
      </c>
    </row>
    <row r="7" spans="1:5" x14ac:dyDescent="0.25">
      <c r="A7" s="6" t="s">
        <v>9</v>
      </c>
      <c r="B7" s="7">
        <v>2746</v>
      </c>
      <c r="C7" s="7">
        <v>1997</v>
      </c>
      <c r="D7" s="7">
        <f t="shared" si="0"/>
        <v>749</v>
      </c>
      <c r="E7" s="8">
        <f t="shared" si="1"/>
        <v>27.276037873270209</v>
      </c>
    </row>
    <row r="8" spans="1:5" x14ac:dyDescent="0.25">
      <c r="A8" s="6" t="s">
        <v>10</v>
      </c>
      <c r="B8" s="7">
        <v>998</v>
      </c>
      <c r="C8" s="7">
        <v>346</v>
      </c>
      <c r="D8" s="7">
        <f t="shared" si="0"/>
        <v>652</v>
      </c>
      <c r="E8" s="8">
        <f t="shared" si="1"/>
        <v>65.330661322645284</v>
      </c>
    </row>
    <row r="9" spans="1:5" x14ac:dyDescent="0.25">
      <c r="A9" s="6" t="s">
        <v>11</v>
      </c>
      <c r="B9" s="7">
        <v>250</v>
      </c>
      <c r="C9" s="7">
        <v>190</v>
      </c>
      <c r="D9" s="7">
        <f t="shared" si="0"/>
        <v>60</v>
      </c>
      <c r="E9" s="8">
        <f t="shared" si="1"/>
        <v>24</v>
      </c>
    </row>
    <row r="10" spans="1:5" x14ac:dyDescent="0.25">
      <c r="A10" s="6" t="s">
        <v>12</v>
      </c>
      <c r="B10" s="7">
        <v>29</v>
      </c>
      <c r="C10" s="7">
        <v>26</v>
      </c>
      <c r="D10" s="7">
        <f t="shared" si="0"/>
        <v>3</v>
      </c>
      <c r="E10" s="8">
        <f t="shared" si="1"/>
        <v>10.344827586206895</v>
      </c>
    </row>
    <row r="11" spans="1:5" x14ac:dyDescent="0.25">
      <c r="A11" s="6" t="s">
        <v>13</v>
      </c>
      <c r="B11" s="7">
        <v>73293</v>
      </c>
      <c r="C11" s="7">
        <v>36673</v>
      </c>
      <c r="D11" s="7">
        <f t="shared" si="0"/>
        <v>36620</v>
      </c>
      <c r="E11" s="8">
        <f t="shared" si="1"/>
        <v>49.963843750426371</v>
      </c>
    </row>
    <row r="12" spans="1:5" x14ac:dyDescent="0.25">
      <c r="A12" s="6" t="s">
        <v>14</v>
      </c>
      <c r="B12" s="7">
        <v>16286</v>
      </c>
      <c r="C12" s="7">
        <v>10168</v>
      </c>
      <c r="D12" s="7">
        <f t="shared" si="0"/>
        <v>6118</v>
      </c>
      <c r="E12" s="8">
        <f t="shared" si="1"/>
        <v>37.566007613901512</v>
      </c>
    </row>
    <row r="13" spans="1:5" x14ac:dyDescent="0.25">
      <c r="A13" s="9" t="s">
        <v>15</v>
      </c>
      <c r="B13" s="10">
        <v>789</v>
      </c>
      <c r="C13" s="10">
        <v>597</v>
      </c>
      <c r="D13" s="10">
        <f t="shared" si="0"/>
        <v>192</v>
      </c>
      <c r="E13" s="11">
        <f t="shared" si="1"/>
        <v>24.334600760456272</v>
      </c>
    </row>
    <row r="14" spans="1:5" x14ac:dyDescent="0.25">
      <c r="A14" t="s">
        <v>16</v>
      </c>
      <c r="B14" s="7">
        <f>SUM(B4:B13)</f>
        <v>186756</v>
      </c>
      <c r="C14" s="7">
        <f>SUM(C4:C13)</f>
        <v>91244</v>
      </c>
      <c r="D14" s="7">
        <f t="shared" si="0"/>
        <v>95512</v>
      </c>
      <c r="E14" s="8"/>
    </row>
    <row r="15" spans="1:5" x14ac:dyDescent="0.25">
      <c r="A15" s="5" t="s">
        <v>17</v>
      </c>
      <c r="B15" s="10">
        <f>SUM(B4+B5+B6+B9)</f>
        <v>92615</v>
      </c>
      <c r="C15" s="10">
        <f>SUM(C4+C5+C6+C9)</f>
        <v>41437</v>
      </c>
      <c r="D15" s="10">
        <f>SUM(D4+D5+D6+D9)</f>
        <v>51178</v>
      </c>
      <c r="E15" s="5"/>
    </row>
    <row r="16" spans="1:5" x14ac:dyDescent="0.25">
      <c r="A16" s="5"/>
      <c r="B16" s="4" t="s">
        <v>18</v>
      </c>
      <c r="C16" s="4"/>
      <c r="D16" s="5"/>
      <c r="E16" s="5"/>
    </row>
    <row r="17" spans="1:16" x14ac:dyDescent="0.25">
      <c r="B17" t="s">
        <v>19</v>
      </c>
      <c r="C17" t="s">
        <v>3</v>
      </c>
      <c r="D17" t="s">
        <v>4</v>
      </c>
      <c r="E17" t="s">
        <v>5</v>
      </c>
    </row>
    <row r="18" spans="1:16" x14ac:dyDescent="0.25">
      <c r="A18" s="6" t="s">
        <v>6</v>
      </c>
      <c r="B18" s="7">
        <v>13499636</v>
      </c>
      <c r="C18" s="7">
        <v>8279569</v>
      </c>
      <c r="D18" s="7">
        <f t="shared" ref="D18:D28" si="2">B18-C18</f>
        <v>5220067</v>
      </c>
      <c r="E18" s="8">
        <f t="shared" ref="E18:E27" si="3">(1-C18/B18)*100</f>
        <v>38.66820557235765</v>
      </c>
      <c r="O18" s="7"/>
      <c r="P18" s="7"/>
    </row>
    <row r="19" spans="1:16" x14ac:dyDescent="0.25">
      <c r="A19" s="6" t="s">
        <v>7</v>
      </c>
      <c r="B19" s="7">
        <v>16084939</v>
      </c>
      <c r="C19" s="7">
        <v>1572720</v>
      </c>
      <c r="D19" s="7">
        <f t="shared" si="2"/>
        <v>14512219</v>
      </c>
      <c r="E19" s="8">
        <f t="shared" si="3"/>
        <v>90.222406190039024</v>
      </c>
      <c r="O19" s="7"/>
      <c r="P19" s="7"/>
    </row>
    <row r="20" spans="1:16" x14ac:dyDescent="0.25">
      <c r="A20" s="6" t="s">
        <v>8</v>
      </c>
      <c r="B20" s="7">
        <v>2542411</v>
      </c>
      <c r="C20" s="7">
        <v>766028</v>
      </c>
      <c r="D20" s="7">
        <f t="shared" si="2"/>
        <v>1776383</v>
      </c>
      <c r="E20" s="8">
        <f t="shared" si="3"/>
        <v>69.870017082210552</v>
      </c>
      <c r="O20" s="7"/>
      <c r="P20" s="7"/>
    </row>
    <row r="21" spans="1:16" x14ac:dyDescent="0.25">
      <c r="A21" s="6" t="s">
        <v>9</v>
      </c>
      <c r="B21" s="7">
        <v>353694</v>
      </c>
      <c r="C21" s="7">
        <v>258101</v>
      </c>
      <c r="D21" s="7">
        <f t="shared" si="2"/>
        <v>95593</v>
      </c>
      <c r="E21" s="8">
        <f t="shared" si="3"/>
        <v>27.027034668385664</v>
      </c>
      <c r="O21" s="7"/>
      <c r="P21" s="7"/>
    </row>
    <row r="22" spans="1:16" x14ac:dyDescent="0.25">
      <c r="A22" s="6" t="s">
        <v>10</v>
      </c>
      <c r="B22" s="7">
        <v>354597</v>
      </c>
      <c r="C22" s="7">
        <v>50383</v>
      </c>
      <c r="D22" s="7">
        <f t="shared" si="2"/>
        <v>304214</v>
      </c>
      <c r="E22" s="8">
        <f t="shared" si="3"/>
        <v>85.791475957213407</v>
      </c>
      <c r="O22" s="7"/>
      <c r="P22" s="7"/>
    </row>
    <row r="23" spans="1:16" x14ac:dyDescent="0.25">
      <c r="A23" s="6" t="s">
        <v>11</v>
      </c>
      <c r="B23" s="7">
        <v>31176</v>
      </c>
      <c r="C23" s="7">
        <v>24455</v>
      </c>
      <c r="D23" s="7">
        <f t="shared" si="2"/>
        <v>6721</v>
      </c>
      <c r="E23" s="8">
        <f t="shared" si="3"/>
        <v>21.558249935848085</v>
      </c>
      <c r="O23" s="7"/>
      <c r="P23" s="7"/>
    </row>
    <row r="24" spans="1:16" x14ac:dyDescent="0.25">
      <c r="A24" s="6" t="s">
        <v>12</v>
      </c>
      <c r="B24" s="7">
        <v>2202</v>
      </c>
      <c r="C24" s="7">
        <v>1978</v>
      </c>
      <c r="D24" s="7">
        <f t="shared" si="2"/>
        <v>224</v>
      </c>
      <c r="E24" s="8">
        <f t="shared" si="3"/>
        <v>10.172570390554036</v>
      </c>
      <c r="O24" s="7"/>
      <c r="P24" s="7"/>
    </row>
    <row r="25" spans="1:16" x14ac:dyDescent="0.25">
      <c r="A25" s="6" t="s">
        <v>13</v>
      </c>
      <c r="B25" s="7">
        <v>4030246</v>
      </c>
      <c r="C25" s="7">
        <v>1662985</v>
      </c>
      <c r="D25" s="7">
        <f t="shared" si="2"/>
        <v>2367261</v>
      </c>
      <c r="E25" s="8">
        <f t="shared" si="3"/>
        <v>58.737382283860583</v>
      </c>
    </row>
    <row r="26" spans="1:16" x14ac:dyDescent="0.25">
      <c r="A26" s="6" t="s">
        <v>14</v>
      </c>
      <c r="B26" s="7">
        <v>752292</v>
      </c>
      <c r="C26" s="7">
        <v>487704</v>
      </c>
      <c r="D26" s="7">
        <f t="shared" si="2"/>
        <v>264588</v>
      </c>
      <c r="E26" s="8">
        <f t="shared" si="3"/>
        <v>35.170917675583411</v>
      </c>
    </row>
    <row r="27" spans="1:16" x14ac:dyDescent="0.25">
      <c r="A27" s="9" t="s">
        <v>15</v>
      </c>
      <c r="B27" s="10">
        <v>117266</v>
      </c>
      <c r="C27" s="10">
        <v>59604</v>
      </c>
      <c r="D27" s="10">
        <f t="shared" si="2"/>
        <v>57662</v>
      </c>
      <c r="E27" s="11">
        <f t="shared" si="3"/>
        <v>49.171968004366143</v>
      </c>
    </row>
    <row r="28" spans="1:16" x14ac:dyDescent="0.25">
      <c r="A28" t="s">
        <v>16</v>
      </c>
      <c r="B28" s="12">
        <f>SUM(B18:B27)</f>
        <v>37768459</v>
      </c>
      <c r="C28" s="7">
        <f>SUM(C18:C27)</f>
        <v>13163527</v>
      </c>
      <c r="D28" s="13">
        <f t="shared" si="2"/>
        <v>24604932</v>
      </c>
    </row>
    <row r="29" spans="1:16" x14ac:dyDescent="0.25">
      <c r="A29" s="5" t="s">
        <v>17</v>
      </c>
      <c r="B29" s="14">
        <f>SUM(B18+B19+B20+B23)</f>
        <v>32158162</v>
      </c>
      <c r="C29" s="10">
        <f>SUM(C18+C19+C20+C23)</f>
        <v>10642772</v>
      </c>
      <c r="D29" s="10">
        <f>SUM(D18+D19+D20+D23)</f>
        <v>21515390</v>
      </c>
      <c r="E29" s="5"/>
    </row>
    <row r="32" spans="1:16" x14ac:dyDescent="0.25">
      <c r="A32" s="15"/>
      <c r="B32" s="16" t="s">
        <v>20</v>
      </c>
      <c r="C32" s="16"/>
      <c r="D32" s="16"/>
    </row>
    <row r="33" spans="1:4" x14ac:dyDescent="0.25">
      <c r="A33" s="5" t="s">
        <v>21</v>
      </c>
      <c r="B33" s="17" t="s">
        <v>3</v>
      </c>
      <c r="C33" s="17" t="s">
        <v>2</v>
      </c>
      <c r="D33" s="5" t="s">
        <v>22</v>
      </c>
    </row>
    <row r="34" spans="1:4" x14ac:dyDescent="0.25">
      <c r="A34" t="s">
        <v>23</v>
      </c>
      <c r="B34">
        <v>1825166</v>
      </c>
      <c r="C34">
        <v>3639659</v>
      </c>
      <c r="D34" s="18">
        <f t="shared" ref="D34:D36" si="4">C34-B34</f>
        <v>1814493</v>
      </c>
    </row>
    <row r="35" spans="1:4" x14ac:dyDescent="0.25">
      <c r="A35" t="s">
        <v>24</v>
      </c>
      <c r="B35">
        <v>4704595</v>
      </c>
      <c r="C35">
        <v>16769526</v>
      </c>
      <c r="D35" s="18">
        <f t="shared" si="4"/>
        <v>12064931</v>
      </c>
    </row>
    <row r="36" spans="1:4" x14ac:dyDescent="0.25">
      <c r="A36" s="5" t="s">
        <v>25</v>
      </c>
      <c r="B36" s="5">
        <v>2618407</v>
      </c>
      <c r="C36" s="5">
        <v>14895753</v>
      </c>
      <c r="D36" s="19">
        <f t="shared" si="4"/>
        <v>12277346</v>
      </c>
    </row>
    <row r="37" spans="1:4" x14ac:dyDescent="0.25">
      <c r="A37" t="s">
        <v>16</v>
      </c>
      <c r="B37">
        <f>SUM(B34:B36)</f>
        <v>9148168</v>
      </c>
      <c r="C37">
        <f>SUM(C34:C36)</f>
        <v>35304938</v>
      </c>
      <c r="D37" s="20">
        <f>C37-B37</f>
        <v>26156770</v>
      </c>
    </row>
    <row r="38" spans="1:4" x14ac:dyDescent="0.25">
      <c r="A38" s="5" t="s">
        <v>26</v>
      </c>
      <c r="B38" s="5">
        <f>SUM(B35,B36)</f>
        <v>7323002</v>
      </c>
      <c r="C38" s="5">
        <f>SUM(C35,C36)</f>
        <v>31665279</v>
      </c>
      <c r="D38" s="19">
        <f>C38-B38</f>
        <v>24342277</v>
      </c>
    </row>
    <row r="39" spans="1:4" x14ac:dyDescent="0.25">
      <c r="D39" s="7"/>
    </row>
    <row r="40" spans="1:4" x14ac:dyDescent="0.25">
      <c r="A40" t="s">
        <v>27</v>
      </c>
      <c r="D40" s="13">
        <f>D28+D37</f>
        <v>50761702</v>
      </c>
    </row>
  </sheetData>
  <mergeCells count="4">
    <mergeCell ref="A1:E1"/>
    <mergeCell ref="B2:C2"/>
    <mergeCell ref="B16:C16"/>
    <mergeCell ref="B32:D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10_Repeats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Volarić</dc:creator>
  <cp:lastModifiedBy>Marin Volarić</cp:lastModifiedBy>
  <dcterms:created xsi:type="dcterms:W3CDTF">2024-05-15T09:20:31Z</dcterms:created>
  <dcterms:modified xsi:type="dcterms:W3CDTF">2024-05-15T09:20:32Z</dcterms:modified>
</cp:coreProperties>
</file>