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ssanbukhari/Desktop/OneDrive - Mass General Brigham/Projects/Tau P251L KI/Final Version-latest submission March 2024/Supplementary Material/"/>
    </mc:Choice>
  </mc:AlternateContent>
  <xr:revisionPtr revIDLastSave="0" documentId="13_ncr:1_{37579FDF-EE60-6C4D-B5CD-93AD35F661F4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A. Top10 markers of clusters" sheetId="1" r:id="rId1"/>
    <sheet name="B. Cells in different clusters" sheetId="3" r:id="rId2"/>
    <sheet name="C. Cell Typ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3" l="1"/>
  <c r="N42" i="4"/>
  <c r="M42" i="4"/>
  <c r="L42" i="4"/>
  <c r="O42" i="4" s="1"/>
  <c r="I42" i="4"/>
  <c r="H42" i="4"/>
  <c r="G42" i="4"/>
  <c r="J42" i="4" s="1"/>
  <c r="O41" i="4"/>
  <c r="J41" i="4"/>
  <c r="O40" i="4"/>
  <c r="J40" i="4"/>
  <c r="O39" i="4"/>
  <c r="J39" i="4"/>
  <c r="O38" i="4"/>
  <c r="J38" i="4"/>
  <c r="G28" i="4"/>
  <c r="AF25" i="4"/>
  <c r="Y25" i="4"/>
  <c r="T25" i="4"/>
  <c r="P25" i="4"/>
  <c r="M25" i="4"/>
  <c r="H25" i="4"/>
  <c r="AF24" i="4"/>
  <c r="Y24" i="4"/>
  <c r="T24" i="4"/>
  <c r="P24" i="4"/>
  <c r="M24" i="4"/>
  <c r="H24" i="4"/>
  <c r="AF23" i="4"/>
  <c r="Y23" i="4"/>
  <c r="T23" i="4"/>
  <c r="P23" i="4"/>
  <c r="M23" i="4"/>
  <c r="H23" i="4"/>
  <c r="AF22" i="4"/>
  <c r="Y22" i="4"/>
  <c r="T22" i="4"/>
  <c r="P22" i="4"/>
  <c r="M22" i="4"/>
  <c r="H22" i="4"/>
  <c r="G12" i="4"/>
  <c r="H10" i="4"/>
  <c r="H9" i="4"/>
  <c r="H8" i="4"/>
  <c r="H7" i="4"/>
  <c r="L165" i="3"/>
  <c r="K165" i="3"/>
  <c r="J165" i="3"/>
  <c r="F165" i="3"/>
  <c r="E165" i="3"/>
  <c r="D165" i="3"/>
  <c r="N163" i="3"/>
  <c r="M163" i="3"/>
  <c r="G163" i="3"/>
  <c r="N162" i="3"/>
  <c r="M162" i="3"/>
  <c r="G162" i="3"/>
  <c r="N161" i="3"/>
  <c r="M161" i="3"/>
  <c r="G161" i="3"/>
  <c r="N160" i="3"/>
  <c r="M160" i="3"/>
  <c r="G160" i="3"/>
  <c r="N159" i="3"/>
  <c r="M159" i="3"/>
  <c r="G159" i="3"/>
  <c r="N158" i="3"/>
  <c r="L156" i="3"/>
  <c r="K156" i="3"/>
  <c r="M156" i="3" s="1"/>
  <c r="J156" i="3"/>
  <c r="F156" i="3"/>
  <c r="G156" i="3" s="1"/>
  <c r="E156" i="3"/>
  <c r="D156" i="3"/>
  <c r="M154" i="3"/>
  <c r="G154" i="3"/>
  <c r="M153" i="3"/>
  <c r="G153" i="3"/>
  <c r="M152" i="3"/>
  <c r="G152" i="3"/>
  <c r="M151" i="3"/>
  <c r="G151" i="3"/>
  <c r="K147" i="3"/>
  <c r="J147" i="3"/>
  <c r="I147" i="3"/>
  <c r="H147" i="3"/>
  <c r="G147" i="3"/>
  <c r="F147" i="3"/>
  <c r="M144" i="3"/>
  <c r="M143" i="3"/>
  <c r="M142" i="3"/>
  <c r="M141" i="3"/>
  <c r="M140" i="3"/>
  <c r="K138" i="3"/>
  <c r="J138" i="3"/>
  <c r="I138" i="3"/>
  <c r="H138" i="3"/>
  <c r="G138" i="3"/>
  <c r="M138" i="3" s="1"/>
  <c r="F138" i="3"/>
  <c r="M135" i="3"/>
  <c r="M134" i="3"/>
  <c r="M133" i="3"/>
  <c r="M129" i="3"/>
  <c r="K127" i="3"/>
  <c r="J127" i="3"/>
  <c r="I127" i="3"/>
  <c r="H127" i="3"/>
  <c r="G127" i="3"/>
  <c r="F127" i="3"/>
  <c r="M125" i="3"/>
  <c r="M124" i="3"/>
  <c r="M123" i="3"/>
  <c r="M122" i="3"/>
  <c r="M121" i="3"/>
  <c r="M120" i="3"/>
  <c r="M119" i="3"/>
  <c r="M118" i="3"/>
  <c r="K116" i="3"/>
  <c r="J116" i="3"/>
  <c r="I116" i="3"/>
  <c r="H116" i="3"/>
  <c r="G116" i="3"/>
  <c r="F116" i="3"/>
  <c r="M116" i="3" s="1"/>
  <c r="M114" i="3"/>
  <c r="M113" i="3"/>
  <c r="M112" i="3"/>
  <c r="M107" i="3"/>
  <c r="K105" i="3"/>
  <c r="J105" i="3"/>
  <c r="I105" i="3"/>
  <c r="H105" i="3"/>
  <c r="G105" i="3"/>
  <c r="F105" i="3"/>
  <c r="M103" i="3"/>
  <c r="M102" i="3"/>
  <c r="M101" i="3"/>
  <c r="K98" i="3"/>
  <c r="J98" i="3"/>
  <c r="I98" i="3"/>
  <c r="H98" i="3"/>
  <c r="G98" i="3"/>
  <c r="F98" i="3"/>
  <c r="M96" i="3"/>
  <c r="M95" i="3"/>
  <c r="K93" i="3"/>
  <c r="J93" i="3"/>
  <c r="I93" i="3"/>
  <c r="H93" i="3"/>
  <c r="G93" i="3"/>
  <c r="F93" i="3"/>
  <c r="M91" i="3"/>
  <c r="M90" i="3"/>
  <c r="M89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AC45" i="3"/>
  <c r="W45" i="3"/>
  <c r="S45" i="3"/>
  <c r="N45" i="3"/>
  <c r="J45" i="3"/>
  <c r="AG45" i="3" s="1"/>
  <c r="F45" i="3"/>
  <c r="AD41" i="3"/>
  <c r="AE41" i="3" s="1"/>
  <c r="X41" i="3"/>
  <c r="Y41" i="3" s="1"/>
  <c r="T41" i="3"/>
  <c r="U41" i="3" s="1"/>
  <c r="O41" i="3"/>
  <c r="P41" i="3" s="1"/>
  <c r="K41" i="3"/>
  <c r="L41" i="3" s="1"/>
  <c r="G41" i="3"/>
  <c r="H41" i="3" s="1"/>
  <c r="AD40" i="3"/>
  <c r="AE40" i="3" s="1"/>
  <c r="X40" i="3"/>
  <c r="Y40" i="3" s="1"/>
  <c r="T40" i="3"/>
  <c r="U40" i="3" s="1"/>
  <c r="O40" i="3"/>
  <c r="P40" i="3" s="1"/>
  <c r="K40" i="3"/>
  <c r="L40" i="3" s="1"/>
  <c r="G40" i="3"/>
  <c r="H40" i="3" s="1"/>
  <c r="AD39" i="3"/>
  <c r="AE39" i="3" s="1"/>
  <c r="X39" i="3"/>
  <c r="Y39" i="3" s="1"/>
  <c r="T39" i="3"/>
  <c r="U39" i="3" s="1"/>
  <c r="O39" i="3"/>
  <c r="P39" i="3" s="1"/>
  <c r="K39" i="3"/>
  <c r="L39" i="3" s="1"/>
  <c r="G39" i="3"/>
  <c r="H39" i="3" s="1"/>
  <c r="AD38" i="3"/>
  <c r="AE38" i="3" s="1"/>
  <c r="X38" i="3"/>
  <c r="Y38" i="3" s="1"/>
  <c r="T38" i="3"/>
  <c r="U38" i="3" s="1"/>
  <c r="O38" i="3"/>
  <c r="P38" i="3" s="1"/>
  <c r="K38" i="3"/>
  <c r="L38" i="3" s="1"/>
  <c r="H38" i="3"/>
  <c r="G38" i="3"/>
  <c r="AD37" i="3"/>
  <c r="AE37" i="3" s="1"/>
  <c r="X37" i="3"/>
  <c r="Y37" i="3" s="1"/>
  <c r="T37" i="3"/>
  <c r="U37" i="3" s="1"/>
  <c r="O37" i="3"/>
  <c r="P37" i="3" s="1"/>
  <c r="K37" i="3"/>
  <c r="L37" i="3" s="1"/>
  <c r="G37" i="3"/>
  <c r="H37" i="3" s="1"/>
  <c r="AD36" i="3"/>
  <c r="AE36" i="3" s="1"/>
  <c r="X36" i="3"/>
  <c r="Y36" i="3" s="1"/>
  <c r="T36" i="3"/>
  <c r="U36" i="3" s="1"/>
  <c r="O36" i="3"/>
  <c r="P36" i="3" s="1"/>
  <c r="K36" i="3"/>
  <c r="L36" i="3" s="1"/>
  <c r="H36" i="3"/>
  <c r="G36" i="3"/>
  <c r="AD35" i="3"/>
  <c r="AE35" i="3" s="1"/>
  <c r="X35" i="3"/>
  <c r="Y35" i="3" s="1"/>
  <c r="T35" i="3"/>
  <c r="U35" i="3" s="1"/>
  <c r="O35" i="3"/>
  <c r="P35" i="3" s="1"/>
  <c r="K35" i="3"/>
  <c r="L35" i="3" s="1"/>
  <c r="H35" i="3"/>
  <c r="G35" i="3"/>
  <c r="AD34" i="3"/>
  <c r="AE34" i="3" s="1"/>
  <c r="X34" i="3"/>
  <c r="Y34" i="3" s="1"/>
  <c r="T34" i="3"/>
  <c r="U34" i="3" s="1"/>
  <c r="O34" i="3"/>
  <c r="P34" i="3" s="1"/>
  <c r="K34" i="3"/>
  <c r="L34" i="3" s="1"/>
  <c r="G34" i="3"/>
  <c r="H34" i="3" s="1"/>
  <c r="AD33" i="3"/>
  <c r="AE33" i="3" s="1"/>
  <c r="X33" i="3"/>
  <c r="Y33" i="3" s="1"/>
  <c r="T33" i="3"/>
  <c r="U33" i="3" s="1"/>
  <c r="O33" i="3"/>
  <c r="P33" i="3" s="1"/>
  <c r="K33" i="3"/>
  <c r="L33" i="3" s="1"/>
  <c r="H33" i="3"/>
  <c r="G33" i="3"/>
  <c r="AD32" i="3"/>
  <c r="AE32" i="3" s="1"/>
  <c r="X32" i="3"/>
  <c r="Y32" i="3" s="1"/>
  <c r="T32" i="3"/>
  <c r="U32" i="3" s="1"/>
  <c r="O32" i="3"/>
  <c r="P32" i="3" s="1"/>
  <c r="K32" i="3"/>
  <c r="L32" i="3" s="1"/>
  <c r="H32" i="3"/>
  <c r="G32" i="3"/>
  <c r="AD31" i="3"/>
  <c r="AE31" i="3" s="1"/>
  <c r="X31" i="3"/>
  <c r="Y31" i="3" s="1"/>
  <c r="T31" i="3"/>
  <c r="U31" i="3" s="1"/>
  <c r="O31" i="3"/>
  <c r="P31" i="3" s="1"/>
  <c r="K31" i="3"/>
  <c r="L31" i="3" s="1"/>
  <c r="G31" i="3"/>
  <c r="H31" i="3" s="1"/>
  <c r="AD30" i="3"/>
  <c r="AE30" i="3" s="1"/>
  <c r="X30" i="3"/>
  <c r="Y30" i="3" s="1"/>
  <c r="T30" i="3"/>
  <c r="U30" i="3" s="1"/>
  <c r="O30" i="3"/>
  <c r="P30" i="3" s="1"/>
  <c r="K30" i="3"/>
  <c r="L30" i="3" s="1"/>
  <c r="H30" i="3"/>
  <c r="G30" i="3"/>
  <c r="AD29" i="3"/>
  <c r="AE29" i="3" s="1"/>
  <c r="X29" i="3"/>
  <c r="Y29" i="3" s="1"/>
  <c r="T29" i="3"/>
  <c r="U29" i="3" s="1"/>
  <c r="O29" i="3"/>
  <c r="P29" i="3" s="1"/>
  <c r="K29" i="3"/>
  <c r="L29" i="3" s="1"/>
  <c r="G29" i="3"/>
  <c r="H29" i="3" s="1"/>
  <c r="AD28" i="3"/>
  <c r="AE28" i="3" s="1"/>
  <c r="X28" i="3"/>
  <c r="Y28" i="3" s="1"/>
  <c r="T28" i="3"/>
  <c r="U28" i="3" s="1"/>
  <c r="O28" i="3"/>
  <c r="P28" i="3" s="1"/>
  <c r="K28" i="3"/>
  <c r="L28" i="3" s="1"/>
  <c r="G28" i="3"/>
  <c r="H28" i="3" s="1"/>
  <c r="AD27" i="3"/>
  <c r="AE27" i="3" s="1"/>
  <c r="X27" i="3"/>
  <c r="Y27" i="3" s="1"/>
  <c r="T27" i="3"/>
  <c r="U27" i="3" s="1"/>
  <c r="O27" i="3"/>
  <c r="P27" i="3" s="1"/>
  <c r="K27" i="3"/>
  <c r="L27" i="3" s="1"/>
  <c r="G27" i="3"/>
  <c r="H27" i="3" s="1"/>
  <c r="AD26" i="3"/>
  <c r="AE26" i="3" s="1"/>
  <c r="X26" i="3"/>
  <c r="Y26" i="3" s="1"/>
  <c r="T26" i="3"/>
  <c r="U26" i="3" s="1"/>
  <c r="O26" i="3"/>
  <c r="P26" i="3" s="1"/>
  <c r="K26" i="3"/>
  <c r="L26" i="3" s="1"/>
  <c r="H26" i="3"/>
  <c r="G26" i="3"/>
  <c r="AD25" i="3"/>
  <c r="AE25" i="3" s="1"/>
  <c r="X25" i="3"/>
  <c r="Y25" i="3" s="1"/>
  <c r="T25" i="3"/>
  <c r="U25" i="3" s="1"/>
  <c r="O25" i="3"/>
  <c r="P25" i="3" s="1"/>
  <c r="K25" i="3"/>
  <c r="L25" i="3" s="1"/>
  <c r="G25" i="3"/>
  <c r="H25" i="3" s="1"/>
  <c r="AD24" i="3"/>
  <c r="AE24" i="3" s="1"/>
  <c r="X24" i="3"/>
  <c r="Y24" i="3" s="1"/>
  <c r="T24" i="3"/>
  <c r="U24" i="3" s="1"/>
  <c r="O24" i="3"/>
  <c r="P24" i="3" s="1"/>
  <c r="K24" i="3"/>
  <c r="L24" i="3" s="1"/>
  <c r="H24" i="3"/>
  <c r="G24" i="3"/>
  <c r="AD23" i="3"/>
  <c r="AE23" i="3" s="1"/>
  <c r="X23" i="3"/>
  <c r="Y23" i="3" s="1"/>
  <c r="T23" i="3"/>
  <c r="U23" i="3" s="1"/>
  <c r="O23" i="3"/>
  <c r="P23" i="3" s="1"/>
  <c r="K23" i="3"/>
  <c r="L23" i="3" s="1"/>
  <c r="H23" i="3"/>
  <c r="G23" i="3"/>
  <c r="AD22" i="3"/>
  <c r="AE22" i="3" s="1"/>
  <c r="X22" i="3"/>
  <c r="Y22" i="3" s="1"/>
  <c r="T22" i="3"/>
  <c r="U22" i="3" s="1"/>
  <c r="O22" i="3"/>
  <c r="P22" i="3" s="1"/>
  <c r="K22" i="3"/>
  <c r="L22" i="3" s="1"/>
  <c r="G22" i="3"/>
  <c r="H22" i="3" s="1"/>
  <c r="AD21" i="3"/>
  <c r="AE21" i="3" s="1"/>
  <c r="X21" i="3"/>
  <c r="Y21" i="3" s="1"/>
  <c r="T21" i="3"/>
  <c r="U21" i="3" s="1"/>
  <c r="O21" i="3"/>
  <c r="P21" i="3" s="1"/>
  <c r="K21" i="3"/>
  <c r="L21" i="3" s="1"/>
  <c r="H21" i="3"/>
  <c r="G21" i="3"/>
  <c r="AD20" i="3"/>
  <c r="AE20" i="3" s="1"/>
  <c r="X20" i="3"/>
  <c r="Y20" i="3" s="1"/>
  <c r="T20" i="3"/>
  <c r="U20" i="3" s="1"/>
  <c r="O20" i="3"/>
  <c r="P20" i="3" s="1"/>
  <c r="K20" i="3"/>
  <c r="L20" i="3" s="1"/>
  <c r="G20" i="3"/>
  <c r="H20" i="3" s="1"/>
  <c r="AD19" i="3"/>
  <c r="AE19" i="3" s="1"/>
  <c r="X19" i="3"/>
  <c r="Y19" i="3" s="1"/>
  <c r="T19" i="3"/>
  <c r="U19" i="3" s="1"/>
  <c r="O19" i="3"/>
  <c r="P19" i="3" s="1"/>
  <c r="K19" i="3"/>
  <c r="L19" i="3" s="1"/>
  <c r="G19" i="3"/>
  <c r="H19" i="3" s="1"/>
  <c r="AD18" i="3"/>
  <c r="AE18" i="3" s="1"/>
  <c r="X18" i="3"/>
  <c r="Y18" i="3" s="1"/>
  <c r="T18" i="3"/>
  <c r="U18" i="3" s="1"/>
  <c r="O18" i="3"/>
  <c r="P18" i="3" s="1"/>
  <c r="K18" i="3"/>
  <c r="L18" i="3" s="1"/>
  <c r="H18" i="3"/>
  <c r="G18" i="3"/>
  <c r="AD17" i="3"/>
  <c r="AE17" i="3" s="1"/>
  <c r="X17" i="3"/>
  <c r="Y17" i="3" s="1"/>
  <c r="T17" i="3"/>
  <c r="U17" i="3" s="1"/>
  <c r="O17" i="3"/>
  <c r="P17" i="3" s="1"/>
  <c r="K17" i="3"/>
  <c r="L17" i="3" s="1"/>
  <c r="G17" i="3"/>
  <c r="H17" i="3" s="1"/>
  <c r="AD16" i="3"/>
  <c r="AE16" i="3" s="1"/>
  <c r="X16" i="3"/>
  <c r="Y16" i="3" s="1"/>
  <c r="T16" i="3"/>
  <c r="U16" i="3" s="1"/>
  <c r="O16" i="3"/>
  <c r="P16" i="3" s="1"/>
  <c r="K16" i="3"/>
  <c r="L16" i="3" s="1"/>
  <c r="G16" i="3"/>
  <c r="H16" i="3" s="1"/>
  <c r="AD15" i="3"/>
  <c r="AE15" i="3" s="1"/>
  <c r="X15" i="3"/>
  <c r="Y15" i="3" s="1"/>
  <c r="T15" i="3"/>
  <c r="U15" i="3" s="1"/>
  <c r="O15" i="3"/>
  <c r="P15" i="3" s="1"/>
  <c r="K15" i="3"/>
  <c r="L15" i="3" s="1"/>
  <c r="G15" i="3"/>
  <c r="H15" i="3" s="1"/>
  <c r="AD14" i="3"/>
  <c r="AE14" i="3" s="1"/>
  <c r="X14" i="3"/>
  <c r="Y14" i="3" s="1"/>
  <c r="T14" i="3"/>
  <c r="U14" i="3" s="1"/>
  <c r="O14" i="3"/>
  <c r="P14" i="3" s="1"/>
  <c r="K14" i="3"/>
  <c r="L14" i="3" s="1"/>
  <c r="H14" i="3"/>
  <c r="G14" i="3"/>
  <c r="AD13" i="3"/>
  <c r="AE13" i="3" s="1"/>
  <c r="X13" i="3"/>
  <c r="Y13" i="3" s="1"/>
  <c r="T13" i="3"/>
  <c r="U13" i="3" s="1"/>
  <c r="O13" i="3"/>
  <c r="P13" i="3" s="1"/>
  <c r="K13" i="3"/>
  <c r="L13" i="3" s="1"/>
  <c r="G13" i="3"/>
  <c r="H13" i="3" s="1"/>
  <c r="M127" i="3" l="1"/>
  <c r="M165" i="3"/>
  <c r="G165" i="3"/>
  <c r="M105" i="3"/>
  <c r="M147" i="3"/>
</calcChain>
</file>

<file path=xl/sharedStrings.xml><?xml version="1.0" encoding="utf-8"?>
<sst xmlns="http://schemas.openxmlformats.org/spreadsheetml/2006/main" count="862" uniqueCount="571">
  <si>
    <t>p_val</t>
  </si>
  <si>
    <t>pct.1</t>
  </si>
  <si>
    <t>pct.2</t>
  </si>
  <si>
    <t>p_val_adj</t>
  </si>
  <si>
    <t>cluster</t>
  </si>
  <si>
    <t>FBgn0001224</t>
  </si>
  <si>
    <t>Hsp23</t>
  </si>
  <si>
    <t>FBgn0004595</t>
  </si>
  <si>
    <t>pros</t>
  </si>
  <si>
    <t>FBgn0262636</t>
  </si>
  <si>
    <t>dati</t>
  </si>
  <si>
    <t>FBgn0001226</t>
  </si>
  <si>
    <t>Hsp27</t>
  </si>
  <si>
    <t>FBgn0001229</t>
  </si>
  <si>
    <t>Hsp67Bc</t>
  </si>
  <si>
    <t>FBgn0053517</t>
  </si>
  <si>
    <t>Dop2R</t>
  </si>
  <si>
    <t>FBgn0001225</t>
  </si>
  <si>
    <t>Hsp26</t>
  </si>
  <si>
    <t>FBgn0264794</t>
  </si>
  <si>
    <t>lncRNA:CR44024</t>
  </si>
  <si>
    <t>FBgn0283451</t>
  </si>
  <si>
    <t>br</t>
  </si>
  <si>
    <t>FBgn0001227</t>
  </si>
  <si>
    <t>Hsp67Ba</t>
  </si>
  <si>
    <t>FBgn0019650</t>
  </si>
  <si>
    <t>toy</t>
  </si>
  <si>
    <t>FBgn0033358</t>
  </si>
  <si>
    <t>spab</t>
  </si>
  <si>
    <t>FBgn0028644</t>
  </si>
  <si>
    <t>beat-Ic</t>
  </si>
  <si>
    <t>FBgn0039938</t>
  </si>
  <si>
    <t>Sox102F</t>
  </si>
  <si>
    <t>FBgn0051361</t>
  </si>
  <si>
    <t>dpr17</t>
  </si>
  <si>
    <t>FBgn0034286</t>
  </si>
  <si>
    <t>dpr13</t>
  </si>
  <si>
    <t>FBgn0267978</t>
  </si>
  <si>
    <t>ap</t>
  </si>
  <si>
    <t>FBgn0029939</t>
  </si>
  <si>
    <t>CG9650</t>
  </si>
  <si>
    <t>FBgn0086677</t>
  </si>
  <si>
    <t>jeb</t>
  </si>
  <si>
    <t>FBgn0033250</t>
  </si>
  <si>
    <t>CG14762</t>
  </si>
  <si>
    <t>FBgn0013675</t>
  </si>
  <si>
    <t>mt:CoII</t>
  </si>
  <si>
    <t>FBgn0013676</t>
  </si>
  <si>
    <t>mt:CoIII</t>
  </si>
  <si>
    <t>FBgn0013672</t>
  </si>
  <si>
    <t>mt:ATPase6</t>
  </si>
  <si>
    <t>FBgn0013678</t>
  </si>
  <si>
    <t>mt:Cyt-b</t>
  </si>
  <si>
    <t>FBgn0013674</t>
  </si>
  <si>
    <t>mt:CoI</t>
  </si>
  <si>
    <t>FBgn0262952</t>
  </si>
  <si>
    <t>mt:ND4</t>
  </si>
  <si>
    <t>FBgn0013685</t>
  </si>
  <si>
    <t>mt:ND6</t>
  </si>
  <si>
    <t>FBgn0013684</t>
  </si>
  <si>
    <t>mt:ND5</t>
  </si>
  <si>
    <t>FBgn0013681</t>
  </si>
  <si>
    <t>mt:ND3</t>
  </si>
  <si>
    <t>FBgn0013679</t>
  </si>
  <si>
    <t>mt:ND1</t>
  </si>
  <si>
    <t>FBgn0287218</t>
  </si>
  <si>
    <t>CG46448</t>
  </si>
  <si>
    <t>FBgn0031424</t>
  </si>
  <si>
    <t>VGlut</t>
  </si>
  <si>
    <t>FBgn0001319</t>
  </si>
  <si>
    <t>kn</t>
  </si>
  <si>
    <t>FBgn0035092</t>
  </si>
  <si>
    <t>Nplp1</t>
  </si>
  <si>
    <t>FBgn0000411</t>
  </si>
  <si>
    <t>D</t>
  </si>
  <si>
    <t>FBgn0042630</t>
  </si>
  <si>
    <t>Sox21b</t>
  </si>
  <si>
    <t>FBgn0052017</t>
  </si>
  <si>
    <t>CG32017</t>
  </si>
  <si>
    <t>FBgn0085384</t>
  </si>
  <si>
    <t>CG34355</t>
  </si>
  <si>
    <t>FBgn0029663</t>
  </si>
  <si>
    <t>CG10804</t>
  </si>
  <si>
    <t>FBgn0035495</t>
  </si>
  <si>
    <t>CG14989</t>
  </si>
  <si>
    <t>FBgn0004516</t>
  </si>
  <si>
    <t>Gad1</t>
  </si>
  <si>
    <t>FBgn0002023</t>
  </si>
  <si>
    <t>Lim3</t>
  </si>
  <si>
    <t>FBgn0033911</t>
  </si>
  <si>
    <t>VGAT</t>
  </si>
  <si>
    <t>FBgn0001235</t>
  </si>
  <si>
    <t>hth</t>
  </si>
  <si>
    <t>FBgn0085420</t>
  </si>
  <si>
    <t>DIP-delta</t>
  </si>
  <si>
    <t>FBgn0037676</t>
  </si>
  <si>
    <t>CG8861</t>
  </si>
  <si>
    <t>FBgn0003896</t>
  </si>
  <si>
    <t>tup</t>
  </si>
  <si>
    <t>FBgn0041094</t>
  </si>
  <si>
    <t>scyl</t>
  </si>
  <si>
    <t>FBgn0051163</t>
  </si>
  <si>
    <t>SKIP</t>
  </si>
  <si>
    <t>FBgn0036454</t>
  </si>
  <si>
    <t>CG17839</t>
  </si>
  <si>
    <t>FBgn0005658</t>
  </si>
  <si>
    <t>Ets65A</t>
  </si>
  <si>
    <t>FBgn0264386</t>
  </si>
  <si>
    <t>Ca-alpha1T</t>
  </si>
  <si>
    <t>FBgn0011666</t>
  </si>
  <si>
    <t>msi</t>
  </si>
  <si>
    <t>FBgn0261804</t>
  </si>
  <si>
    <t>CG42750</t>
  </si>
  <si>
    <t>FBgn0026411</t>
  </si>
  <si>
    <t>Lim1</t>
  </si>
  <si>
    <t>FBgn0053696</t>
  </si>
  <si>
    <t>CNMaR</t>
  </si>
  <si>
    <t>FBgn0000028</t>
  </si>
  <si>
    <t>acj6</t>
  </si>
  <si>
    <t>FBgn0085369</t>
  </si>
  <si>
    <t>Drgx</t>
  </si>
  <si>
    <t>FBgn0029123</t>
  </si>
  <si>
    <t>SoxN</t>
  </si>
  <si>
    <t>FBgn0259789</t>
  </si>
  <si>
    <t>zld</t>
  </si>
  <si>
    <t>FBgn0264503</t>
  </si>
  <si>
    <t>CG43902</t>
  </si>
  <si>
    <t>FBgn0000659</t>
  </si>
  <si>
    <t>fkh</t>
  </si>
  <si>
    <t>FBgn0040532</t>
  </si>
  <si>
    <t>CG8369</t>
  </si>
  <si>
    <t>FBgn0033268</t>
  </si>
  <si>
    <t>Obp44a</t>
  </si>
  <si>
    <t>FBgn0030258</t>
  </si>
  <si>
    <t>CG1552</t>
  </si>
  <si>
    <t>FBgn0002868</t>
  </si>
  <si>
    <t>MtnA</t>
  </si>
  <si>
    <t>FBgn0034588</t>
  </si>
  <si>
    <t>CG9394</t>
  </si>
  <si>
    <t>FBgn0015766</t>
  </si>
  <si>
    <t>Msr-110</t>
  </si>
  <si>
    <t>FBgn0001145</t>
  </si>
  <si>
    <t>Gs2</t>
  </si>
  <si>
    <t>FBgn0043841</t>
  </si>
  <si>
    <t>vir-1</t>
  </si>
  <si>
    <t>FBgn0027844</t>
  </si>
  <si>
    <t>CAH1</t>
  </si>
  <si>
    <t>FBgn0030272</t>
  </si>
  <si>
    <t>CG15201</t>
  </si>
  <si>
    <t>FBgn0039232</t>
  </si>
  <si>
    <t>sosie</t>
  </si>
  <si>
    <t>FBgn0037976</t>
  </si>
  <si>
    <t>Tk</t>
  </si>
  <si>
    <t>FBgn0032151</t>
  </si>
  <si>
    <t>nAChRalpha6</t>
  </si>
  <si>
    <t>FBgn0034808</t>
  </si>
  <si>
    <t>CG9896</t>
  </si>
  <si>
    <t>FBgn0038498</t>
  </si>
  <si>
    <t>beat-IIa</t>
  </si>
  <si>
    <t>FBgn0005775</t>
  </si>
  <si>
    <t>Con</t>
  </si>
  <si>
    <t>FBgn0013433</t>
  </si>
  <si>
    <t>beat-Ia</t>
  </si>
  <si>
    <t>FBgn0051646</t>
  </si>
  <si>
    <t>DIP-theta</t>
  </si>
  <si>
    <t>FBgn0031725</t>
  </si>
  <si>
    <t>DIP-eta</t>
  </si>
  <si>
    <t>FBgn0086680</t>
  </si>
  <si>
    <t>vvl</t>
  </si>
  <si>
    <t>FBgn0004580</t>
  </si>
  <si>
    <t>Cbp53E</t>
  </si>
  <si>
    <t>FBgn0028481</t>
  </si>
  <si>
    <t>CG4341</t>
  </si>
  <si>
    <t>FBgn0085421</t>
  </si>
  <si>
    <t>Epac</t>
  </si>
  <si>
    <t>FBgn0051690</t>
  </si>
  <si>
    <t>CG31690</t>
  </si>
  <si>
    <t>FBgn0029922</t>
  </si>
  <si>
    <t>CG14431</t>
  </si>
  <si>
    <t>FBgn0000097</t>
  </si>
  <si>
    <t>aop</t>
  </si>
  <si>
    <t>FBgn0027654</t>
  </si>
  <si>
    <t>jdp</t>
  </si>
  <si>
    <t>FBgn0285926</t>
  </si>
  <si>
    <t>Imp</t>
  </si>
  <si>
    <t>FBgn0264753</t>
  </si>
  <si>
    <t>Rgk1</t>
  </si>
  <si>
    <t>FBgn0022382</t>
  </si>
  <si>
    <t>Pka-R2</t>
  </si>
  <si>
    <t>FBgn0052204</t>
  </si>
  <si>
    <t>CG32204</t>
  </si>
  <si>
    <t>FBgn0003301</t>
  </si>
  <si>
    <t>rut</t>
  </si>
  <si>
    <t>FBgn0032840</t>
  </si>
  <si>
    <t>sNPF</t>
  </si>
  <si>
    <t>FBgn0000273</t>
  </si>
  <si>
    <t>Pka-C1</t>
  </si>
  <si>
    <t>FBgn0043005</t>
  </si>
  <si>
    <t>prt</t>
  </si>
  <si>
    <t>FBgn0036583</t>
  </si>
  <si>
    <t>CG13055</t>
  </si>
  <si>
    <t>FBgn0263512</t>
  </si>
  <si>
    <t>Vsx2</t>
  </si>
  <si>
    <t>FBgn0267665</t>
  </si>
  <si>
    <t>lncRNA:CR46003</t>
  </si>
  <si>
    <t>FBgn0032629</t>
  </si>
  <si>
    <t>beat-IIIc</t>
  </si>
  <si>
    <t>FBgn0262614</t>
  </si>
  <si>
    <t>pyd</t>
  </si>
  <si>
    <t>FBgn0263511</t>
  </si>
  <si>
    <t>Vsx1</t>
  </si>
  <si>
    <t>FBgn0287186</t>
  </si>
  <si>
    <t>scro</t>
  </si>
  <si>
    <t>FBgn0004047</t>
  </si>
  <si>
    <t>Yp3</t>
  </si>
  <si>
    <t>FBgn0005391</t>
  </si>
  <si>
    <t>Yp2</t>
  </si>
  <si>
    <t>FBgn0004045</t>
  </si>
  <si>
    <t>Yp1</t>
  </si>
  <si>
    <t>FBgn0033820</t>
  </si>
  <si>
    <t>CG4716</t>
  </si>
  <si>
    <t>FBgn0029990</t>
  </si>
  <si>
    <t>CG2233</t>
  </si>
  <si>
    <t>FBgn0013763</t>
  </si>
  <si>
    <t>Idgf6</t>
  </si>
  <si>
    <t>FBgn0034200</t>
  </si>
  <si>
    <t>Gbp2</t>
  </si>
  <si>
    <t>FBgn0039682</t>
  </si>
  <si>
    <t>Obp99c</t>
  </si>
  <si>
    <t>FBgn0028543</t>
  </si>
  <si>
    <t>NimB2</t>
  </si>
  <si>
    <t>FBgn0024293</t>
  </si>
  <si>
    <t>Spn43Ab</t>
  </si>
  <si>
    <t>FBgn0011676</t>
  </si>
  <si>
    <t>Nos</t>
  </si>
  <si>
    <t>FBgn0038980</t>
  </si>
  <si>
    <t>Octbeta1R</t>
  </si>
  <si>
    <t>FBgn0000179</t>
  </si>
  <si>
    <t>bi</t>
  </si>
  <si>
    <t>FBgn0265598</t>
  </si>
  <si>
    <t>Bx</t>
  </si>
  <si>
    <t>FBgn0008636</t>
  </si>
  <si>
    <t>hbn</t>
  </si>
  <si>
    <t>FBgn0085387</t>
  </si>
  <si>
    <t>shakB</t>
  </si>
  <si>
    <t>FBgn0036773</t>
  </si>
  <si>
    <t>CG13698</t>
  </si>
  <si>
    <t>FBgn0000489</t>
  </si>
  <si>
    <t>Pka-C3</t>
  </si>
  <si>
    <t>FBgn0250839</t>
  </si>
  <si>
    <t>CG2016</t>
  </si>
  <si>
    <t>FBgn0040571</t>
  </si>
  <si>
    <t>CG17193</t>
  </si>
  <si>
    <t>FBgn0051221</t>
  </si>
  <si>
    <t>CG31221</t>
  </si>
  <si>
    <t>FBgn0033438</t>
  </si>
  <si>
    <t>Mmp2</t>
  </si>
  <si>
    <t>FBgn0036260</t>
  </si>
  <si>
    <t>Rh7</t>
  </si>
  <si>
    <t>FBgn0262508</t>
  </si>
  <si>
    <t>CG43078</t>
  </si>
  <si>
    <t>FBgn0005677</t>
  </si>
  <si>
    <t>dac</t>
  </si>
  <si>
    <t>FBgn0259685</t>
  </si>
  <si>
    <t>crb</t>
  </si>
  <si>
    <t>FBgn0029843</t>
  </si>
  <si>
    <t>Nep1</t>
  </si>
  <si>
    <t>FBgn0036556</t>
  </si>
  <si>
    <t>hzg</t>
  </si>
  <si>
    <t>FBgn0051374</t>
  </si>
  <si>
    <t>sals</t>
  </si>
  <si>
    <t>FBgn0264490</t>
  </si>
  <si>
    <t>Eip93F</t>
  </si>
  <si>
    <t>FBgn0011656</t>
  </si>
  <si>
    <t>Mef2</t>
  </si>
  <si>
    <t>FBgn0085407</t>
  </si>
  <si>
    <t>Pvf3</t>
  </si>
  <si>
    <t>FBgn0000157</t>
  </si>
  <si>
    <t>Dll</t>
  </si>
  <si>
    <t>FBgn0004198</t>
  </si>
  <si>
    <t>ct</t>
  </si>
  <si>
    <t>FBgn0083963</t>
  </si>
  <si>
    <t>Nlg3</t>
  </si>
  <si>
    <t>FBgn0051774</t>
  </si>
  <si>
    <t>fred</t>
  </si>
  <si>
    <t>FBgn0020907</t>
  </si>
  <si>
    <t>Scp2</t>
  </si>
  <si>
    <t>FBgn0260660</t>
  </si>
  <si>
    <t>Mp</t>
  </si>
  <si>
    <t>FBgn0263257</t>
  </si>
  <si>
    <t>Cngl</t>
  </si>
  <si>
    <t>FBgn0028704</t>
  </si>
  <si>
    <t>Nckx30C</t>
  </si>
  <si>
    <t>FBgn0039617</t>
  </si>
  <si>
    <t>DIP-gamma</t>
  </si>
  <si>
    <t>FBgn0004910</t>
  </si>
  <si>
    <t>Eip63F-1</t>
  </si>
  <si>
    <t>FBgn0265595</t>
  </si>
  <si>
    <t>CG44422</t>
  </si>
  <si>
    <t>FBgn0031414</t>
  </si>
  <si>
    <t>eys</t>
  </si>
  <si>
    <t>FBgn0031903</t>
  </si>
  <si>
    <t>Wnt10</t>
  </si>
  <si>
    <t>FBgn0052982</t>
  </si>
  <si>
    <t>CG32982</t>
  </si>
  <si>
    <t>FBgn0265487</t>
  </si>
  <si>
    <t>mbl</t>
  </si>
  <si>
    <t>FBgn0020269</t>
  </si>
  <si>
    <t>mspo</t>
  </si>
  <si>
    <t>FBgn0010453</t>
  </si>
  <si>
    <t>Wnt4</t>
  </si>
  <si>
    <t>FBgn0263219</t>
  </si>
  <si>
    <t>Dscam4</t>
  </si>
  <si>
    <t>FBgn0261588</t>
  </si>
  <si>
    <t>pdm3</t>
  </si>
  <si>
    <t>FBgn0267181</t>
  </si>
  <si>
    <t>asRNA:CR45621</t>
  </si>
  <si>
    <t>FBgn0026439</t>
  </si>
  <si>
    <t>Eaat1</t>
  </si>
  <si>
    <t>FBgn0032023</t>
  </si>
  <si>
    <t>CG14274</t>
  </si>
  <si>
    <t>FBgn0004882</t>
  </si>
  <si>
    <t>orb</t>
  </si>
  <si>
    <t>FBgn0039723</t>
  </si>
  <si>
    <t>CG15522</t>
  </si>
  <si>
    <t>FBgn0264339</t>
  </si>
  <si>
    <t>CG43795</t>
  </si>
  <si>
    <t>FBgn0038063</t>
  </si>
  <si>
    <t>Octbeta2R</t>
  </si>
  <si>
    <t>FBgn0085380</t>
  </si>
  <si>
    <t>CG34351</t>
  </si>
  <si>
    <t>FBgn0013767</t>
  </si>
  <si>
    <t>Crz</t>
  </si>
  <si>
    <t>FBgn0260964</t>
  </si>
  <si>
    <t>Vmat</t>
  </si>
  <si>
    <t>FBgn0005626</t>
  </si>
  <si>
    <t>ple</t>
  </si>
  <si>
    <t>FBgn0034136</t>
  </si>
  <si>
    <t>DAT</t>
  </si>
  <si>
    <t>FBgn0017590</t>
  </si>
  <si>
    <t>klg</t>
  </si>
  <si>
    <t>FBgn0259244</t>
  </si>
  <si>
    <t>CG42342</t>
  </si>
  <si>
    <t>FBgn0033932</t>
  </si>
  <si>
    <t>Dh44-R1</t>
  </si>
  <si>
    <t>FBgn0035733</t>
  </si>
  <si>
    <t>CG8641</t>
  </si>
  <si>
    <t>FBgn0267033</t>
  </si>
  <si>
    <t>mamo</t>
  </si>
  <si>
    <t>FBgn0265611</t>
  </si>
  <si>
    <t>asRNA:CR44429</t>
  </si>
  <si>
    <t>FBgn0050158</t>
  </si>
  <si>
    <t>CG30158</t>
  </si>
  <si>
    <t>FBgn0266137</t>
  </si>
  <si>
    <t>Dop1R2</t>
  </si>
  <si>
    <t>FBgn0033403</t>
  </si>
  <si>
    <t>CG13739</t>
  </si>
  <si>
    <t>FBgn0266750</t>
  </si>
  <si>
    <t>lncRNA:CR45223</t>
  </si>
  <si>
    <t>FBgn0038532</t>
  </si>
  <si>
    <t>CG14322</t>
  </si>
  <si>
    <t>FBgn0004364</t>
  </si>
  <si>
    <t>18w</t>
  </si>
  <si>
    <t>FBgn0260941</t>
  </si>
  <si>
    <t>app</t>
  </si>
  <si>
    <t>FBgn0259245</t>
  </si>
  <si>
    <t>DIP-beta</t>
  </si>
  <si>
    <t>FBgn0034978</t>
  </si>
  <si>
    <t>CG3257</t>
  </si>
  <si>
    <t>FBgn0030897</t>
  </si>
  <si>
    <t>Frq1</t>
  </si>
  <si>
    <t>FBgn0029896</t>
  </si>
  <si>
    <t>CG3168</t>
  </si>
  <si>
    <t>FBgn0004629</t>
  </si>
  <si>
    <t>Cys</t>
  </si>
  <si>
    <t>FBgn0050035</t>
  </si>
  <si>
    <t>Tret1-1</t>
  </si>
  <si>
    <t>FBgn0026562</t>
  </si>
  <si>
    <t>SPARC</t>
  </si>
  <si>
    <t>FBgn0034638</t>
  </si>
  <si>
    <t>CG10433</t>
  </si>
  <si>
    <t>FBgn0031971</t>
  </si>
  <si>
    <t>Sirup</t>
  </si>
  <si>
    <t>FBgn0050197</t>
  </si>
  <si>
    <t>CG30197</t>
  </si>
  <si>
    <t>FBgn0036262</t>
  </si>
  <si>
    <t>CG6910</t>
  </si>
  <si>
    <t>FBgn0037835</t>
  </si>
  <si>
    <t>CG14687</t>
  </si>
  <si>
    <t>FBgn0031011</t>
  </si>
  <si>
    <t>CG8034</t>
  </si>
  <si>
    <t>FBgn0004102</t>
  </si>
  <si>
    <t>oc</t>
  </si>
  <si>
    <t>FBgn0003011</t>
  </si>
  <si>
    <t>ort</t>
  </si>
  <si>
    <t>FBgn0038837</t>
  </si>
  <si>
    <t>KaiR1D</t>
  </si>
  <si>
    <t>FBgn0038197</t>
  </si>
  <si>
    <t>foxo</t>
  </si>
  <si>
    <t>FBgn0266851</t>
  </si>
  <si>
    <t>lncRNA:CR45312</t>
  </si>
  <si>
    <t>FBgn0264606</t>
  </si>
  <si>
    <t>Fife</t>
  </si>
  <si>
    <t>FBgn0260657</t>
  </si>
  <si>
    <t>CG42540</t>
  </si>
  <si>
    <t>FBgn0038589</t>
  </si>
  <si>
    <t>CG18598</t>
  </si>
  <si>
    <t>FBgn0001138</t>
  </si>
  <si>
    <t>grn</t>
  </si>
  <si>
    <t>FBgn0004567</t>
  </si>
  <si>
    <t>slp2</t>
  </si>
  <si>
    <t>FBgn0266429</t>
  </si>
  <si>
    <t>AstA-R1</t>
  </si>
  <si>
    <t>FBgn0263353</t>
  </si>
  <si>
    <t>CG11000</t>
  </si>
  <si>
    <t>FBgn0035505</t>
  </si>
  <si>
    <t>Teh2</t>
  </si>
  <si>
    <t>FBgn0032857</t>
  </si>
  <si>
    <t>CG10947</t>
  </si>
  <si>
    <t>FBgn0032048</t>
  </si>
  <si>
    <t>Dh31</t>
  </si>
  <si>
    <t>FBgn0015919</t>
  </si>
  <si>
    <t>caup</t>
  </si>
  <si>
    <t>FBgn0285955</t>
  </si>
  <si>
    <t>cv-c</t>
  </si>
  <si>
    <t>FBgn0015904</t>
  </si>
  <si>
    <t>ara</t>
  </si>
  <si>
    <t>FBgn0003130</t>
  </si>
  <si>
    <t>Poxn</t>
  </si>
  <si>
    <t>FBgn0261999</t>
  </si>
  <si>
    <t>Ca-Ma2d</t>
  </si>
  <si>
    <t>FBgn0029962</t>
  </si>
  <si>
    <t>CARPA</t>
  </si>
  <si>
    <t>FBgn0051719</t>
  </si>
  <si>
    <t>RluA-1</t>
  </si>
  <si>
    <t>FBgn0263772</t>
  </si>
  <si>
    <t>CG43689</t>
  </si>
  <si>
    <t>FBgn0051191</t>
  </si>
  <si>
    <t>CG31191</t>
  </si>
  <si>
    <t>FBgn0085390</t>
  </si>
  <si>
    <t>Dgk</t>
  </si>
  <si>
    <t>FBgn0052183</t>
  </si>
  <si>
    <t>Ccn</t>
  </si>
  <si>
    <t>FBgn0039380</t>
  </si>
  <si>
    <t>CG5890</t>
  </si>
  <si>
    <t>Unannoatated</t>
  </si>
  <si>
    <t>Tm20</t>
  </si>
  <si>
    <t>Pm1-Pm3</t>
  </si>
  <si>
    <t>Dm3</t>
  </si>
  <si>
    <t>Astrocytes</t>
  </si>
  <si>
    <t>Tmy8</t>
  </si>
  <si>
    <t>L1-L5</t>
  </si>
  <si>
    <t>Pox neurons</t>
  </si>
  <si>
    <t>Tmy14</t>
  </si>
  <si>
    <t>T4-T5</t>
  </si>
  <si>
    <t>T2-T3</t>
  </si>
  <si>
    <t>Tm3a</t>
  </si>
  <si>
    <t>G-KC</t>
  </si>
  <si>
    <t>MBON</t>
  </si>
  <si>
    <t>C2-C3</t>
  </si>
  <si>
    <t>Mi1</t>
  </si>
  <si>
    <t>AB-kc</t>
  </si>
  <si>
    <t>Dm8-TM5c</t>
  </si>
  <si>
    <t>Mi4</t>
  </si>
  <si>
    <t>Tm9</t>
  </si>
  <si>
    <t>T1</t>
  </si>
  <si>
    <t>Mi15</t>
  </si>
  <si>
    <t>A`B`-KC</t>
  </si>
  <si>
    <t>LC12-LC17</t>
  </si>
  <si>
    <t>Lawf1-2</t>
  </si>
  <si>
    <t>Perineurial glia</t>
  </si>
  <si>
    <t>Dm9</t>
  </si>
  <si>
    <t>Unannotated</t>
  </si>
  <si>
    <t>Step 1: Calculate the percent ratios by normaizling the counts to the total numbe rof counts and then  multiply by 100.</t>
  </si>
  <si>
    <t>Clusters #</t>
  </si>
  <si>
    <t>Clusters name</t>
  </si>
  <si>
    <t>Control 1</t>
  </si>
  <si>
    <t>Control 2</t>
  </si>
  <si>
    <t>Control 3</t>
  </si>
  <si>
    <t>Unnannoated</t>
  </si>
  <si>
    <t>Tmy14 neurons</t>
  </si>
  <si>
    <t>T4/T5 neurons</t>
  </si>
  <si>
    <t>T2/T3 neurons</t>
  </si>
  <si>
    <t>Tm3a neurons</t>
  </si>
  <si>
    <t>Gamma Kenyon cells</t>
  </si>
  <si>
    <t>MBON1</t>
  </si>
  <si>
    <t>C2/C3</t>
  </si>
  <si>
    <t>Mi1 neurons</t>
  </si>
  <si>
    <t>AB Kenyon cells</t>
  </si>
  <si>
    <t>Dm8/Tm5c neurons</t>
  </si>
  <si>
    <t>Mi4 Neurons</t>
  </si>
  <si>
    <t>Tm9 neurons</t>
  </si>
  <si>
    <t>T1 Neurons</t>
  </si>
  <si>
    <t>Mi15 neurons</t>
  </si>
  <si>
    <t>A` B` kenyon cells</t>
  </si>
  <si>
    <t>LC12/LC17 neurons</t>
  </si>
  <si>
    <t>Lawf 1 &amp; Lawf 2 neurons</t>
  </si>
  <si>
    <t>Peruneurial glia</t>
  </si>
  <si>
    <t>Dm9 neurons</t>
  </si>
  <si>
    <t>Other</t>
  </si>
  <si>
    <t>Glia</t>
  </si>
  <si>
    <t>Kenyon</t>
  </si>
  <si>
    <t>Distalmedullary</t>
  </si>
  <si>
    <t>Distal</t>
  </si>
  <si>
    <t>Dm 9 neurons</t>
  </si>
  <si>
    <t>Dm8/Tm5c</t>
  </si>
  <si>
    <t>Distal Medullar</t>
  </si>
  <si>
    <t>Glial cells</t>
  </si>
  <si>
    <t>Alpha beta Kenyon cells</t>
  </si>
  <si>
    <t>Alpha beta prime kenyon cells</t>
  </si>
  <si>
    <t>Medullary intrinsic</t>
  </si>
  <si>
    <t>Mi 1 neurons</t>
  </si>
  <si>
    <t>Mi4 neurons</t>
  </si>
  <si>
    <t>Mi neurons</t>
  </si>
  <si>
    <t>C2/C3 neurons</t>
  </si>
  <si>
    <t>L neurons</t>
  </si>
  <si>
    <t>Lawf 1 and 2 neurons</t>
  </si>
  <si>
    <t>LC12/LC17</t>
  </si>
  <si>
    <t>Unannotated-0</t>
  </si>
  <si>
    <t>Unannotated Cluster-2</t>
  </si>
  <si>
    <t>Unannotated cluster-28</t>
  </si>
  <si>
    <t xml:space="preserve">Other </t>
  </si>
  <si>
    <t>Proximal medullary</t>
  </si>
  <si>
    <t>Pm1/Pm2</t>
  </si>
  <si>
    <t>T neurons</t>
  </si>
  <si>
    <t>T1 neurons</t>
  </si>
  <si>
    <t>T4/T5</t>
  </si>
  <si>
    <t>T Neurons</t>
  </si>
  <si>
    <t>Trans medullary</t>
  </si>
  <si>
    <t>TM20</t>
  </si>
  <si>
    <t>TmY14</t>
  </si>
  <si>
    <t>TmY8</t>
  </si>
  <si>
    <t>Transmedullary neurons</t>
  </si>
  <si>
    <t>Controls</t>
  </si>
  <si>
    <t>Medullary neurons</t>
  </si>
  <si>
    <t>Meduallary neurons</t>
  </si>
  <si>
    <t>Kenyon cells</t>
  </si>
  <si>
    <t>Other cells</t>
  </si>
  <si>
    <t>Quantification of cholinergic and, Glutamatergic, GABAergic and Monoaminergic neurons</t>
  </si>
  <si>
    <t>in the whole brain combined data set of  6 samples. The markers for all these neuronal types were used to extract &gt;2 fold expression.</t>
  </si>
  <si>
    <t>Cholinergic neurons</t>
  </si>
  <si>
    <t>Gutamatergic neurons</t>
  </si>
  <si>
    <t>GABAergic neurons</t>
  </si>
  <si>
    <t>Monoaminergic neurons</t>
  </si>
  <si>
    <t>Total (4 neuronal types)</t>
  </si>
  <si>
    <t>Total cells in the integrated dataset</t>
  </si>
  <si>
    <t>Now samples by sample</t>
  </si>
  <si>
    <t>Dopaminergic neurons</t>
  </si>
  <si>
    <t>Total cells</t>
  </si>
  <si>
    <t>Others</t>
  </si>
  <si>
    <t>For Supplementary figure 3.1 E</t>
  </si>
  <si>
    <t>Following calculations correspond to Supplemental-Fig-S2 B&amp;C.</t>
  </si>
  <si>
    <t>Following calculations correspond to Supplemental-Fig-S2 E-G</t>
  </si>
  <si>
    <t>tau P251L KI 2</t>
  </si>
  <si>
    <t>tau P251L KI 3</t>
  </si>
  <si>
    <t xml:space="preserve">in the final integrated dataset. These markers were used to annotate cells by using previously published datasets as detailed in the methods. (B) The number of cells </t>
  </si>
  <si>
    <t>in all the identified clusters, in each run, and their percent ratio in the final integrated dataset. (C) The number of different cell types in the final integrated scRNA-seq data set</t>
  </si>
  <si>
    <t>as caluclated the expression of their marker genes.</t>
  </si>
  <si>
    <r>
      <t>avg_log</t>
    </r>
    <r>
      <rPr>
        <b/>
        <vertAlign val="sub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FC</t>
    </r>
  </si>
  <si>
    <t>gene ID</t>
  </si>
  <si>
    <t>gene Symbol</t>
  </si>
  <si>
    <r>
      <t>Supplemental_Table_S1: Top 10 markers of the identified clusters, number of cells, and types of cells in the final integrated dataset.</t>
    </r>
    <r>
      <rPr>
        <sz val="12"/>
        <color theme="1"/>
        <rFont val="Calibri"/>
        <family val="2"/>
        <scheme val="minor"/>
      </rPr>
      <t xml:space="preserve"> (A) Top 10 markers identified for each cluster </t>
    </r>
  </si>
  <si>
    <r>
      <t>tau</t>
    </r>
    <r>
      <rPr>
        <b/>
        <i/>
        <sz val="18"/>
        <color theme="1"/>
        <rFont val="Calibri"/>
        <family val="2"/>
        <scheme val="minor"/>
      </rPr>
      <t xml:space="preserve"> </t>
    </r>
    <r>
      <rPr>
        <b/>
        <sz val="18"/>
        <color theme="1"/>
        <rFont val="Calibri"/>
        <family val="2"/>
        <scheme val="minor"/>
      </rPr>
      <t>P251L KI 1</t>
    </r>
  </si>
  <si>
    <t xml:space="preserve">In total 130489 cells were integrated from 6 10X runs (3 controls and 3 tau P251L KI). </t>
  </si>
  <si>
    <r>
      <t xml:space="preserve">As these samples have unqual variance, a one tail with type 3 </t>
    </r>
    <r>
      <rPr>
        <b/>
        <i/>
        <sz val="18"/>
        <color theme="1"/>
        <rFont val="Calibri"/>
        <family val="2"/>
        <scheme val="minor"/>
      </rPr>
      <t>t</t>
    </r>
    <r>
      <rPr>
        <b/>
        <sz val="18"/>
        <color theme="1"/>
        <rFont val="Calibri"/>
        <family val="2"/>
        <scheme val="minor"/>
      </rPr>
      <t>-test was used.</t>
    </r>
  </si>
  <si>
    <r>
      <t>Calculate the statistical significance of the normalized data by using</t>
    </r>
    <r>
      <rPr>
        <b/>
        <i/>
        <sz val="18"/>
        <color theme="1"/>
        <rFont val="Calibri"/>
        <family val="2"/>
        <scheme val="minor"/>
      </rPr>
      <t xml:space="preserve"> t-</t>
    </r>
    <r>
      <rPr>
        <b/>
        <sz val="18"/>
        <color theme="1"/>
        <rFont val="Calibri"/>
        <family val="2"/>
        <scheme val="minor"/>
      </rPr>
      <t xml:space="preserve">test. </t>
    </r>
  </si>
  <si>
    <r>
      <rPr>
        <b/>
        <i/>
        <sz val="12"/>
        <color theme="1"/>
        <rFont val="Calibri"/>
        <family val="2"/>
        <scheme val="minor"/>
      </rPr>
      <t>t</t>
    </r>
    <r>
      <rPr>
        <b/>
        <sz val="12"/>
        <color theme="1"/>
        <rFont val="Calibri"/>
        <family val="2"/>
        <scheme val="minor"/>
      </rPr>
      <t>-test</t>
    </r>
  </si>
  <si>
    <t>tau P251L KI 1</t>
  </si>
  <si>
    <t>t-test</t>
  </si>
  <si>
    <t>tau P251L KIs</t>
  </si>
  <si>
    <t>tau P251L 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</si>
</sst>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4"/>
      <color theme="1"/>
      <name val="Calibri (Body)"/>
    </font>
    <font>
      <sz val="8"/>
      <name val="Arial"/>
      <family val="2"/>
    </font>
    <font>
      <sz val="16"/>
      <name val="Arial"/>
      <family val="2"/>
    </font>
    <font>
      <b/>
      <sz val="18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vertAlign val="subscript"/>
      <sz val="12"/>
      <color theme="1"/>
      <name val="Calibri (Body)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11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0" fillId="47" borderId="0" xfId="0" applyFill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left"/>
    </xf>
    <xf numFmtId="0" fontId="26" fillId="0" borderId="0" xfId="0" applyFont="1"/>
    <xf numFmtId="0" fontId="16" fillId="35" borderId="0" xfId="0" applyFont="1" applyFill="1"/>
    <xf numFmtId="0" fontId="16" fillId="38" borderId="0" xfId="0" applyFont="1" applyFill="1"/>
    <xf numFmtId="0" fontId="27" fillId="0" borderId="0" xfId="0" applyFont="1"/>
    <xf numFmtId="0" fontId="28" fillId="33" borderId="0" xfId="0" applyFont="1" applyFill="1"/>
    <xf numFmtId="0" fontId="28" fillId="34" borderId="0" xfId="0" applyFont="1" applyFill="1"/>
    <xf numFmtId="0" fontId="28" fillId="35" borderId="0" xfId="0" applyFont="1" applyFill="1"/>
    <xf numFmtId="0" fontId="28" fillId="36" borderId="0" xfId="0" applyFont="1" applyFill="1"/>
    <xf numFmtId="0" fontId="28" fillId="37" borderId="0" xfId="0" applyFont="1" applyFill="1"/>
    <xf numFmtId="0" fontId="28" fillId="38" borderId="0" xfId="0" applyFont="1" applyFill="1"/>
    <xf numFmtId="0" fontId="28" fillId="39" borderId="0" xfId="0" applyFont="1" applyFill="1"/>
    <xf numFmtId="0" fontId="28" fillId="40" borderId="0" xfId="0" applyFont="1" applyFill="1"/>
    <xf numFmtId="0" fontId="28" fillId="41" borderId="0" xfId="0" applyFont="1" applyFill="1"/>
    <xf numFmtId="0" fontId="28" fillId="42" borderId="0" xfId="0" applyFont="1" applyFill="1"/>
    <xf numFmtId="0" fontId="28" fillId="43" borderId="0" xfId="0" applyFont="1" applyFill="1"/>
    <xf numFmtId="0" fontId="28" fillId="44" borderId="0" xfId="0" applyFont="1" applyFill="1"/>
    <xf numFmtId="0" fontId="28" fillId="45" borderId="0" xfId="0" applyFont="1" applyFill="1"/>
    <xf numFmtId="0" fontId="28" fillId="46" borderId="0" xfId="0" applyFont="1" applyFill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5"/>
  <sheetViews>
    <sheetView tabSelected="1" zoomScale="117" workbookViewId="0"/>
  </sheetViews>
  <sheetFormatPr baseColWidth="10" defaultRowHeight="16" x14ac:dyDescent="0.2"/>
  <cols>
    <col min="9" max="9" width="26" customWidth="1"/>
    <col min="21" max="21" width="28.1640625" customWidth="1"/>
  </cols>
  <sheetData>
    <row r="1" spans="1:10" x14ac:dyDescent="0.2">
      <c r="A1" s="2" t="s">
        <v>561</v>
      </c>
    </row>
    <row r="2" spans="1:10" x14ac:dyDescent="0.2">
      <c r="A2" t="s">
        <v>555</v>
      </c>
    </row>
    <row r="3" spans="1:10" x14ac:dyDescent="0.2">
      <c r="A3" t="s">
        <v>556</v>
      </c>
    </row>
    <row r="4" spans="1:10" x14ac:dyDescent="0.2">
      <c r="A4" t="s">
        <v>557</v>
      </c>
    </row>
    <row r="5" spans="1:10" s="2" customFormat="1" ht="18" x14ac:dyDescent="0.25">
      <c r="B5" s="2" t="s">
        <v>0</v>
      </c>
      <c r="C5" s="2" t="s">
        <v>558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559</v>
      </c>
      <c r="I5" s="2" t="s">
        <v>560</v>
      </c>
    </row>
    <row r="6" spans="1:10" x14ac:dyDescent="0.2">
      <c r="A6">
        <v>1</v>
      </c>
      <c r="B6">
        <v>0</v>
      </c>
      <c r="C6">
        <v>2.4663600164432</v>
      </c>
      <c r="D6">
        <v>0.50900000000000001</v>
      </c>
      <c r="E6">
        <v>7.2999999999999995E-2</v>
      </c>
      <c r="F6">
        <v>0</v>
      </c>
      <c r="G6">
        <v>0</v>
      </c>
      <c r="H6" t="s">
        <v>5</v>
      </c>
      <c r="I6" s="16" t="s">
        <v>6</v>
      </c>
    </row>
    <row r="7" spans="1:10" x14ac:dyDescent="0.2">
      <c r="A7">
        <v>2</v>
      </c>
      <c r="B7">
        <v>0</v>
      </c>
      <c r="C7">
        <v>2.3636789357366501</v>
      </c>
      <c r="D7">
        <v>0.875</v>
      </c>
      <c r="E7">
        <v>0.44700000000000001</v>
      </c>
      <c r="F7">
        <v>0</v>
      </c>
      <c r="G7">
        <v>0</v>
      </c>
      <c r="H7" t="s">
        <v>7</v>
      </c>
      <c r="I7" s="16" t="s">
        <v>8</v>
      </c>
    </row>
    <row r="8" spans="1:10" x14ac:dyDescent="0.2">
      <c r="A8">
        <v>3</v>
      </c>
      <c r="B8">
        <v>0</v>
      </c>
      <c r="C8">
        <v>2.1634516216401898</v>
      </c>
      <c r="D8">
        <v>0.623</v>
      </c>
      <c r="E8">
        <v>9.6000000000000002E-2</v>
      </c>
      <c r="F8">
        <v>0</v>
      </c>
      <c r="G8">
        <v>0</v>
      </c>
      <c r="H8" t="s">
        <v>9</v>
      </c>
      <c r="I8" s="16" t="s">
        <v>10</v>
      </c>
    </row>
    <row r="9" spans="1:10" x14ac:dyDescent="0.2">
      <c r="A9">
        <v>4</v>
      </c>
      <c r="B9">
        <v>0</v>
      </c>
      <c r="C9">
        <v>2.0538415619395298</v>
      </c>
      <c r="D9">
        <v>0.55800000000000005</v>
      </c>
      <c r="E9">
        <v>0.11899999999999999</v>
      </c>
      <c r="F9">
        <v>0</v>
      </c>
      <c r="G9">
        <v>0</v>
      </c>
      <c r="H9" t="s">
        <v>11</v>
      </c>
      <c r="I9" s="16" t="s">
        <v>12</v>
      </c>
      <c r="J9" t="s">
        <v>445</v>
      </c>
    </row>
    <row r="10" spans="1:10" x14ac:dyDescent="0.2">
      <c r="A10">
        <v>5</v>
      </c>
      <c r="B10">
        <v>0</v>
      </c>
      <c r="C10">
        <v>2.0146492262086699</v>
      </c>
      <c r="D10">
        <v>0.443</v>
      </c>
      <c r="E10">
        <v>5.1999999999999998E-2</v>
      </c>
      <c r="F10">
        <v>0</v>
      </c>
      <c r="G10">
        <v>0</v>
      </c>
      <c r="H10" t="s">
        <v>13</v>
      </c>
      <c r="I10" s="16" t="s">
        <v>14</v>
      </c>
    </row>
    <row r="11" spans="1:10" x14ac:dyDescent="0.2">
      <c r="A11">
        <v>6</v>
      </c>
      <c r="B11">
        <v>0</v>
      </c>
      <c r="C11">
        <v>1.85643273115688</v>
      </c>
      <c r="D11">
        <v>0.77900000000000003</v>
      </c>
      <c r="E11">
        <v>0.35799999999999998</v>
      </c>
      <c r="F11">
        <v>0</v>
      </c>
      <c r="G11">
        <v>0</v>
      </c>
      <c r="H11" t="s">
        <v>15</v>
      </c>
      <c r="I11" s="16" t="s">
        <v>16</v>
      </c>
    </row>
    <row r="12" spans="1:10" x14ac:dyDescent="0.2">
      <c r="A12">
        <v>7</v>
      </c>
      <c r="B12">
        <v>0</v>
      </c>
      <c r="C12">
        <v>1.6472152287484001</v>
      </c>
      <c r="D12">
        <v>0.71899999999999997</v>
      </c>
      <c r="E12">
        <v>0.22900000000000001</v>
      </c>
      <c r="F12">
        <v>0</v>
      </c>
      <c r="G12">
        <v>0</v>
      </c>
      <c r="H12" t="s">
        <v>17</v>
      </c>
      <c r="I12" s="16" t="s">
        <v>18</v>
      </c>
    </row>
    <row r="13" spans="1:10" x14ac:dyDescent="0.2">
      <c r="A13">
        <v>8</v>
      </c>
      <c r="B13">
        <v>0</v>
      </c>
      <c r="C13">
        <v>1.5819638082557199</v>
      </c>
      <c r="D13">
        <v>0.48899999999999999</v>
      </c>
      <c r="E13">
        <v>0.08</v>
      </c>
      <c r="F13">
        <v>0</v>
      </c>
      <c r="G13">
        <v>0</v>
      </c>
      <c r="H13" t="s">
        <v>19</v>
      </c>
      <c r="I13" s="16" t="s">
        <v>20</v>
      </c>
    </row>
    <row r="14" spans="1:10" x14ac:dyDescent="0.2">
      <c r="A14">
        <v>9</v>
      </c>
      <c r="B14">
        <v>0</v>
      </c>
      <c r="C14">
        <v>1.43678222370066</v>
      </c>
      <c r="D14">
        <v>0.25</v>
      </c>
      <c r="E14">
        <v>8.8999999999999996E-2</v>
      </c>
      <c r="F14">
        <v>0</v>
      </c>
      <c r="G14">
        <v>0</v>
      </c>
      <c r="H14" t="s">
        <v>21</v>
      </c>
      <c r="I14" s="16" t="s">
        <v>22</v>
      </c>
    </row>
    <row r="15" spans="1:10" x14ac:dyDescent="0.2">
      <c r="A15">
        <v>10</v>
      </c>
      <c r="B15">
        <v>0</v>
      </c>
      <c r="C15">
        <v>1.4032148695154401</v>
      </c>
      <c r="D15">
        <v>0.27200000000000002</v>
      </c>
      <c r="E15">
        <v>2.1000000000000001E-2</v>
      </c>
      <c r="F15">
        <v>0</v>
      </c>
      <c r="G15">
        <v>0</v>
      </c>
      <c r="H15" t="s">
        <v>23</v>
      </c>
      <c r="I15" s="16" t="s">
        <v>24</v>
      </c>
    </row>
    <row r="16" spans="1:10" x14ac:dyDescent="0.2">
      <c r="A16">
        <v>11</v>
      </c>
      <c r="B16">
        <v>0</v>
      </c>
      <c r="C16">
        <v>1.5803880605058001</v>
      </c>
      <c r="D16">
        <v>0.57499999999999996</v>
      </c>
      <c r="E16">
        <v>0.19800000000000001</v>
      </c>
      <c r="F16">
        <v>0</v>
      </c>
      <c r="G16">
        <v>1</v>
      </c>
      <c r="H16" t="s">
        <v>25</v>
      </c>
      <c r="I16" s="17" t="s">
        <v>26</v>
      </c>
    </row>
    <row r="17" spans="1:10" x14ac:dyDescent="0.2">
      <c r="A17">
        <v>12</v>
      </c>
      <c r="B17">
        <v>0</v>
      </c>
      <c r="C17">
        <v>1.2850310513807599</v>
      </c>
      <c r="D17">
        <v>0.27100000000000002</v>
      </c>
      <c r="E17">
        <v>0.09</v>
      </c>
      <c r="F17">
        <v>0</v>
      </c>
      <c r="G17">
        <v>1</v>
      </c>
      <c r="H17" t="s">
        <v>27</v>
      </c>
      <c r="I17" s="17" t="s">
        <v>28</v>
      </c>
    </row>
    <row r="18" spans="1:10" x14ac:dyDescent="0.2">
      <c r="A18">
        <v>13</v>
      </c>
      <c r="B18">
        <v>0</v>
      </c>
      <c r="C18">
        <v>1.2580662577278601</v>
      </c>
      <c r="D18">
        <v>0.49199999999999999</v>
      </c>
      <c r="E18">
        <v>0.23400000000000001</v>
      </c>
      <c r="F18">
        <v>0</v>
      </c>
      <c r="G18">
        <v>1</v>
      </c>
      <c r="H18" t="s">
        <v>29</v>
      </c>
      <c r="I18" s="17" t="s">
        <v>30</v>
      </c>
    </row>
    <row r="19" spans="1:10" x14ac:dyDescent="0.2">
      <c r="A19">
        <v>14</v>
      </c>
      <c r="B19">
        <v>0</v>
      </c>
      <c r="C19">
        <v>1.2309176084253599</v>
      </c>
      <c r="D19">
        <v>0.32</v>
      </c>
      <c r="E19">
        <v>7.8E-2</v>
      </c>
      <c r="F19">
        <v>0</v>
      </c>
      <c r="G19">
        <v>1</v>
      </c>
      <c r="H19" t="s">
        <v>31</v>
      </c>
      <c r="I19" s="17" t="s">
        <v>32</v>
      </c>
      <c r="J19" t="s">
        <v>446</v>
      </c>
    </row>
    <row r="20" spans="1:10" x14ac:dyDescent="0.2">
      <c r="A20">
        <v>15</v>
      </c>
      <c r="B20">
        <v>0</v>
      </c>
      <c r="C20">
        <v>1.11187376238239</v>
      </c>
      <c r="D20">
        <v>0.32700000000000001</v>
      </c>
      <c r="E20">
        <v>0.17399999999999999</v>
      </c>
      <c r="F20">
        <v>0</v>
      </c>
      <c r="G20">
        <v>1</v>
      </c>
      <c r="H20" t="s">
        <v>33</v>
      </c>
      <c r="I20" s="17" t="s">
        <v>34</v>
      </c>
    </row>
    <row r="21" spans="1:10" x14ac:dyDescent="0.2">
      <c r="A21">
        <v>16</v>
      </c>
      <c r="B21">
        <v>0</v>
      </c>
      <c r="C21">
        <v>1.08049592583418</v>
      </c>
      <c r="D21">
        <v>0.502</v>
      </c>
      <c r="E21">
        <v>0.248</v>
      </c>
      <c r="F21">
        <v>0</v>
      </c>
      <c r="G21">
        <v>1</v>
      </c>
      <c r="H21" t="s">
        <v>35</v>
      </c>
      <c r="I21" s="17" t="s">
        <v>36</v>
      </c>
    </row>
    <row r="22" spans="1:10" x14ac:dyDescent="0.2">
      <c r="A22">
        <v>17</v>
      </c>
      <c r="B22">
        <v>0</v>
      </c>
      <c r="C22">
        <v>1.05076408857359</v>
      </c>
      <c r="D22">
        <v>0.28499999999999998</v>
      </c>
      <c r="E22">
        <v>8.1000000000000003E-2</v>
      </c>
      <c r="F22">
        <v>0</v>
      </c>
      <c r="G22">
        <v>1</v>
      </c>
      <c r="H22" t="s">
        <v>37</v>
      </c>
      <c r="I22" s="17" t="s">
        <v>38</v>
      </c>
    </row>
    <row r="23" spans="1:10" x14ac:dyDescent="0.2">
      <c r="A23">
        <v>18</v>
      </c>
      <c r="B23">
        <v>0</v>
      </c>
      <c r="C23">
        <v>1.03105827777824</v>
      </c>
      <c r="D23">
        <v>0.50800000000000001</v>
      </c>
      <c r="E23">
        <v>0.254</v>
      </c>
      <c r="F23">
        <v>0</v>
      </c>
      <c r="G23">
        <v>1</v>
      </c>
      <c r="H23" t="s">
        <v>39</v>
      </c>
      <c r="I23" s="17" t="s">
        <v>40</v>
      </c>
    </row>
    <row r="24" spans="1:10" x14ac:dyDescent="0.2">
      <c r="A24">
        <v>19</v>
      </c>
      <c r="B24">
        <v>0</v>
      </c>
      <c r="C24">
        <v>1.02544736720742</v>
      </c>
      <c r="D24">
        <v>0.67600000000000005</v>
      </c>
      <c r="E24">
        <v>0.51400000000000001</v>
      </c>
      <c r="F24">
        <v>0</v>
      </c>
      <c r="G24">
        <v>1</v>
      </c>
      <c r="H24" t="s">
        <v>41</v>
      </c>
      <c r="I24" s="17" t="s">
        <v>42</v>
      </c>
    </row>
    <row r="25" spans="1:10" x14ac:dyDescent="0.2">
      <c r="A25">
        <v>20</v>
      </c>
      <c r="B25">
        <v>0</v>
      </c>
      <c r="C25">
        <v>1.0166966649645299</v>
      </c>
      <c r="D25">
        <v>0.625</v>
      </c>
      <c r="E25">
        <v>0.34699999999999998</v>
      </c>
      <c r="F25">
        <v>0</v>
      </c>
      <c r="G25">
        <v>1</v>
      </c>
      <c r="H25" t="s">
        <v>43</v>
      </c>
      <c r="I25" s="17" t="s">
        <v>44</v>
      </c>
    </row>
    <row r="26" spans="1:10" x14ac:dyDescent="0.2">
      <c r="A26">
        <v>21</v>
      </c>
      <c r="B26">
        <v>0</v>
      </c>
      <c r="C26">
        <v>3.2218044377238102</v>
      </c>
      <c r="D26">
        <v>0.78100000000000003</v>
      </c>
      <c r="E26">
        <v>0.16200000000000001</v>
      </c>
      <c r="F26">
        <v>0</v>
      </c>
      <c r="G26">
        <v>2</v>
      </c>
      <c r="H26" t="s">
        <v>45</v>
      </c>
      <c r="I26" s="18" t="s">
        <v>46</v>
      </c>
    </row>
    <row r="27" spans="1:10" x14ac:dyDescent="0.2">
      <c r="A27">
        <v>22</v>
      </c>
      <c r="B27">
        <v>0</v>
      </c>
      <c r="C27">
        <v>2.9974936104482799</v>
      </c>
      <c r="D27">
        <v>0.84199999999999997</v>
      </c>
      <c r="E27">
        <v>0.21</v>
      </c>
      <c r="F27">
        <v>0</v>
      </c>
      <c r="G27">
        <v>2</v>
      </c>
      <c r="H27" t="s">
        <v>47</v>
      </c>
      <c r="I27" s="18" t="s">
        <v>48</v>
      </c>
    </row>
    <row r="28" spans="1:10" x14ac:dyDescent="0.2">
      <c r="A28">
        <v>23</v>
      </c>
      <c r="B28">
        <v>0</v>
      </c>
      <c r="C28">
        <v>2.84447538048112</v>
      </c>
      <c r="D28">
        <v>0.872</v>
      </c>
      <c r="E28">
        <v>0.27200000000000002</v>
      </c>
      <c r="F28">
        <v>0</v>
      </c>
      <c r="G28">
        <v>2</v>
      </c>
      <c r="H28" t="s">
        <v>49</v>
      </c>
      <c r="I28" s="18" t="s">
        <v>50</v>
      </c>
    </row>
    <row r="29" spans="1:10" x14ac:dyDescent="0.2">
      <c r="A29">
        <v>24</v>
      </c>
      <c r="B29">
        <v>0</v>
      </c>
      <c r="C29">
        <v>2.8037137317435699</v>
      </c>
      <c r="D29">
        <v>0.85899999999999999</v>
      </c>
      <c r="E29">
        <v>0.254</v>
      </c>
      <c r="F29">
        <v>0</v>
      </c>
      <c r="G29">
        <v>2</v>
      </c>
      <c r="H29" t="s">
        <v>51</v>
      </c>
      <c r="I29" s="18" t="s">
        <v>52</v>
      </c>
    </row>
    <row r="30" spans="1:10" x14ac:dyDescent="0.2">
      <c r="A30">
        <v>25</v>
      </c>
      <c r="B30">
        <v>0</v>
      </c>
      <c r="C30">
        <v>2.75790432200266</v>
      </c>
      <c r="D30">
        <v>0.88600000000000001</v>
      </c>
      <c r="E30">
        <v>0.307</v>
      </c>
      <c r="F30">
        <v>0</v>
      </c>
      <c r="G30">
        <v>2</v>
      </c>
      <c r="H30" t="s">
        <v>53</v>
      </c>
      <c r="I30" s="18" t="s">
        <v>54</v>
      </c>
      <c r="J30" t="s">
        <v>445</v>
      </c>
    </row>
    <row r="31" spans="1:10" x14ac:dyDescent="0.2">
      <c r="A31">
        <v>26</v>
      </c>
      <c r="B31">
        <v>0</v>
      </c>
      <c r="C31">
        <v>2.4947218771978301</v>
      </c>
      <c r="D31">
        <v>0.69699999999999995</v>
      </c>
      <c r="E31">
        <v>0.214</v>
      </c>
      <c r="F31">
        <v>0</v>
      </c>
      <c r="G31">
        <v>2</v>
      </c>
      <c r="H31" t="s">
        <v>55</v>
      </c>
      <c r="I31" s="18" t="s">
        <v>56</v>
      </c>
    </row>
    <row r="32" spans="1:10" x14ac:dyDescent="0.2">
      <c r="A32">
        <v>27</v>
      </c>
      <c r="B32">
        <v>0</v>
      </c>
      <c r="C32">
        <v>2.2868322110847799</v>
      </c>
      <c r="D32">
        <v>0.38500000000000001</v>
      </c>
      <c r="E32">
        <v>8.5999999999999993E-2</v>
      </c>
      <c r="F32">
        <v>0</v>
      </c>
      <c r="G32">
        <v>2</v>
      </c>
      <c r="H32" t="s">
        <v>57</v>
      </c>
      <c r="I32" s="18" t="s">
        <v>58</v>
      </c>
    </row>
    <row r="33" spans="1:10" x14ac:dyDescent="0.2">
      <c r="A33">
        <v>28</v>
      </c>
      <c r="B33">
        <v>0</v>
      </c>
      <c r="C33">
        <v>2.1330442415461199</v>
      </c>
      <c r="D33">
        <v>0.78400000000000003</v>
      </c>
      <c r="E33">
        <v>0.33300000000000002</v>
      </c>
      <c r="F33">
        <v>0</v>
      </c>
      <c r="G33">
        <v>2</v>
      </c>
      <c r="H33" t="s">
        <v>59</v>
      </c>
      <c r="I33" s="18" t="s">
        <v>60</v>
      </c>
    </row>
    <row r="34" spans="1:10" x14ac:dyDescent="0.2">
      <c r="A34">
        <v>29</v>
      </c>
      <c r="B34">
        <v>0</v>
      </c>
      <c r="C34">
        <v>2.0921306388310401</v>
      </c>
      <c r="D34">
        <v>0.61299999999999999</v>
      </c>
      <c r="E34">
        <v>0.23599999999999999</v>
      </c>
      <c r="F34">
        <v>0</v>
      </c>
      <c r="G34">
        <v>2</v>
      </c>
      <c r="H34" t="s">
        <v>61</v>
      </c>
      <c r="I34" s="18" t="s">
        <v>62</v>
      </c>
    </row>
    <row r="35" spans="1:10" x14ac:dyDescent="0.2">
      <c r="A35">
        <v>30</v>
      </c>
      <c r="B35">
        <v>0</v>
      </c>
      <c r="C35">
        <v>1.9943788019925599</v>
      </c>
      <c r="D35">
        <v>0.72499999999999998</v>
      </c>
      <c r="E35">
        <v>0.35799999999999998</v>
      </c>
      <c r="F35">
        <v>0</v>
      </c>
      <c r="G35">
        <v>2</v>
      </c>
      <c r="H35" t="s">
        <v>63</v>
      </c>
      <c r="I35" s="18" t="s">
        <v>64</v>
      </c>
    </row>
    <row r="36" spans="1:10" x14ac:dyDescent="0.2">
      <c r="A36">
        <v>31</v>
      </c>
      <c r="B36">
        <v>0</v>
      </c>
      <c r="C36">
        <v>3.0905718664958699</v>
      </c>
      <c r="D36">
        <v>0.88700000000000001</v>
      </c>
      <c r="E36">
        <v>0.109</v>
      </c>
      <c r="F36">
        <v>0</v>
      </c>
      <c r="G36">
        <v>3</v>
      </c>
      <c r="H36" t="s">
        <v>65</v>
      </c>
      <c r="I36" s="19" t="s">
        <v>66</v>
      </c>
    </row>
    <row r="37" spans="1:10" x14ac:dyDescent="0.2">
      <c r="A37">
        <v>32</v>
      </c>
      <c r="B37">
        <v>0</v>
      </c>
      <c r="C37">
        <v>3.0721481911652302</v>
      </c>
      <c r="D37">
        <v>0.91900000000000004</v>
      </c>
      <c r="E37">
        <v>0.14799999999999999</v>
      </c>
      <c r="F37">
        <v>0</v>
      </c>
      <c r="G37">
        <v>3</v>
      </c>
      <c r="H37" t="s">
        <v>67</v>
      </c>
      <c r="I37" s="19" t="s">
        <v>68</v>
      </c>
    </row>
    <row r="38" spans="1:10" x14ac:dyDescent="0.2">
      <c r="A38">
        <v>33</v>
      </c>
      <c r="B38">
        <v>0</v>
      </c>
      <c r="C38">
        <v>2.73008514983696</v>
      </c>
      <c r="D38">
        <v>0.28499999999999998</v>
      </c>
      <c r="E38">
        <v>2.1999999999999999E-2</v>
      </c>
      <c r="F38">
        <v>0</v>
      </c>
      <c r="G38">
        <v>3</v>
      </c>
      <c r="H38" t="s">
        <v>69</v>
      </c>
      <c r="I38" s="19" t="s">
        <v>70</v>
      </c>
    </row>
    <row r="39" spans="1:10" x14ac:dyDescent="0.2">
      <c r="A39">
        <v>34</v>
      </c>
      <c r="B39">
        <v>0</v>
      </c>
      <c r="C39">
        <v>1.9540328098500599</v>
      </c>
      <c r="D39">
        <v>0.42899999999999999</v>
      </c>
      <c r="E39">
        <v>9.5000000000000001E-2</v>
      </c>
      <c r="F39">
        <v>0</v>
      </c>
      <c r="G39">
        <v>3</v>
      </c>
      <c r="H39" t="s">
        <v>71</v>
      </c>
      <c r="I39" s="19" t="s">
        <v>72</v>
      </c>
    </row>
    <row r="40" spans="1:10" x14ac:dyDescent="0.2">
      <c r="A40">
        <v>35</v>
      </c>
      <c r="B40">
        <v>0</v>
      </c>
      <c r="C40">
        <v>1.70687354612105</v>
      </c>
      <c r="D40">
        <v>0.35199999999999998</v>
      </c>
      <c r="E40">
        <v>6.2E-2</v>
      </c>
      <c r="F40">
        <v>0</v>
      </c>
      <c r="G40">
        <v>3</v>
      </c>
      <c r="H40" t="s">
        <v>73</v>
      </c>
      <c r="I40" s="19" t="s">
        <v>74</v>
      </c>
      <c r="J40" t="s">
        <v>453</v>
      </c>
    </row>
    <row r="41" spans="1:10" x14ac:dyDescent="0.2">
      <c r="A41">
        <v>36</v>
      </c>
      <c r="B41">
        <v>0</v>
      </c>
      <c r="C41">
        <v>1.6130369210253099</v>
      </c>
      <c r="D41">
        <v>0.36</v>
      </c>
      <c r="E41">
        <v>6.9000000000000006E-2</v>
      </c>
      <c r="F41">
        <v>0</v>
      </c>
      <c r="G41">
        <v>3</v>
      </c>
      <c r="H41" t="s">
        <v>75</v>
      </c>
      <c r="I41" s="19" t="s">
        <v>76</v>
      </c>
    </row>
    <row r="42" spans="1:10" x14ac:dyDescent="0.2">
      <c r="A42">
        <v>37</v>
      </c>
      <c r="B42">
        <v>0</v>
      </c>
      <c r="C42">
        <v>1.16405065603492</v>
      </c>
      <c r="D42">
        <v>0.79900000000000004</v>
      </c>
      <c r="E42">
        <v>0.497</v>
      </c>
      <c r="F42">
        <v>0</v>
      </c>
      <c r="G42">
        <v>3</v>
      </c>
      <c r="H42" t="s">
        <v>77</v>
      </c>
      <c r="I42" s="19" t="s">
        <v>78</v>
      </c>
    </row>
    <row r="43" spans="1:10" x14ac:dyDescent="0.2">
      <c r="A43">
        <v>38</v>
      </c>
      <c r="B43">
        <v>0</v>
      </c>
      <c r="C43">
        <v>1.1508772850034401</v>
      </c>
      <c r="D43">
        <v>0.55400000000000005</v>
      </c>
      <c r="E43">
        <v>0.19600000000000001</v>
      </c>
      <c r="F43">
        <v>0</v>
      </c>
      <c r="G43">
        <v>3</v>
      </c>
      <c r="H43" t="s">
        <v>79</v>
      </c>
      <c r="I43" s="19" t="s">
        <v>80</v>
      </c>
    </row>
    <row r="44" spans="1:10" x14ac:dyDescent="0.2">
      <c r="A44">
        <v>39</v>
      </c>
      <c r="B44">
        <v>0</v>
      </c>
      <c r="C44">
        <v>0.93902974585284305</v>
      </c>
      <c r="D44">
        <v>0.48699999999999999</v>
      </c>
      <c r="E44">
        <v>0.251</v>
      </c>
      <c r="F44">
        <v>0</v>
      </c>
      <c r="G44">
        <v>3</v>
      </c>
      <c r="H44" t="s">
        <v>81</v>
      </c>
      <c r="I44" s="19" t="s">
        <v>82</v>
      </c>
    </row>
    <row r="45" spans="1:10" x14ac:dyDescent="0.2">
      <c r="A45">
        <v>40</v>
      </c>
      <c r="B45" s="1">
        <v>4.2976250335347101E-191</v>
      </c>
      <c r="C45">
        <v>0.83907764250063299</v>
      </c>
      <c r="D45">
        <v>0.373</v>
      </c>
      <c r="E45">
        <v>0.255</v>
      </c>
      <c r="F45" s="1">
        <v>6.9075727164003401E-187</v>
      </c>
      <c r="G45">
        <v>3</v>
      </c>
      <c r="H45" t="s">
        <v>29</v>
      </c>
      <c r="I45" s="19" t="s">
        <v>30</v>
      </c>
    </row>
    <row r="46" spans="1:10" x14ac:dyDescent="0.2">
      <c r="A46">
        <v>41</v>
      </c>
      <c r="B46">
        <v>0</v>
      </c>
      <c r="C46">
        <v>4.2427880301883896</v>
      </c>
      <c r="D46">
        <v>0.95699999999999996</v>
      </c>
      <c r="E46">
        <v>5.8999999999999997E-2</v>
      </c>
      <c r="F46">
        <v>0</v>
      </c>
      <c r="G46">
        <v>4</v>
      </c>
      <c r="H46" t="s">
        <v>83</v>
      </c>
      <c r="I46" s="18" t="s">
        <v>84</v>
      </c>
    </row>
    <row r="47" spans="1:10" x14ac:dyDescent="0.2">
      <c r="A47">
        <v>42</v>
      </c>
      <c r="B47">
        <v>0</v>
      </c>
      <c r="C47">
        <v>3.7554554144278698</v>
      </c>
      <c r="D47">
        <v>0.92500000000000004</v>
      </c>
      <c r="E47">
        <v>5.8000000000000003E-2</v>
      </c>
      <c r="F47">
        <v>0</v>
      </c>
      <c r="G47">
        <v>4</v>
      </c>
      <c r="H47" t="s">
        <v>85</v>
      </c>
      <c r="I47" s="18" t="s">
        <v>86</v>
      </c>
    </row>
    <row r="48" spans="1:10" x14ac:dyDescent="0.2">
      <c r="A48">
        <v>43</v>
      </c>
      <c r="B48">
        <v>0</v>
      </c>
      <c r="C48">
        <v>1.77199288772358</v>
      </c>
      <c r="D48">
        <v>0.40500000000000003</v>
      </c>
      <c r="E48">
        <v>6.4000000000000001E-2</v>
      </c>
      <c r="F48">
        <v>0</v>
      </c>
      <c r="G48">
        <v>4</v>
      </c>
      <c r="H48" t="s">
        <v>87</v>
      </c>
      <c r="I48" s="18" t="s">
        <v>88</v>
      </c>
    </row>
    <row r="49" spans="1:10" x14ac:dyDescent="0.2">
      <c r="A49">
        <v>44</v>
      </c>
      <c r="B49">
        <v>0</v>
      </c>
      <c r="C49">
        <v>1.3217616143940301</v>
      </c>
      <c r="D49">
        <v>0.47799999999999998</v>
      </c>
      <c r="E49">
        <v>0.107</v>
      </c>
      <c r="F49">
        <v>0</v>
      </c>
      <c r="G49">
        <v>4</v>
      </c>
      <c r="H49" t="s">
        <v>89</v>
      </c>
      <c r="I49" s="18" t="s">
        <v>90</v>
      </c>
      <c r="J49" t="s">
        <v>447</v>
      </c>
    </row>
    <row r="50" spans="1:10" x14ac:dyDescent="0.2">
      <c r="A50">
        <v>45</v>
      </c>
      <c r="B50">
        <v>0</v>
      </c>
      <c r="C50">
        <v>1.2933291007959</v>
      </c>
      <c r="D50">
        <v>0.621</v>
      </c>
      <c r="E50">
        <v>0.34799999999999998</v>
      </c>
      <c r="F50">
        <v>0</v>
      </c>
      <c r="G50">
        <v>4</v>
      </c>
      <c r="H50" t="s">
        <v>91</v>
      </c>
      <c r="I50" s="18" t="s">
        <v>92</v>
      </c>
    </row>
    <row r="51" spans="1:10" x14ac:dyDescent="0.2">
      <c r="A51">
        <v>46</v>
      </c>
      <c r="B51">
        <v>0</v>
      </c>
      <c r="C51">
        <v>1.24737314226759</v>
      </c>
      <c r="D51">
        <v>0.35399999999999998</v>
      </c>
      <c r="E51">
        <v>0.10299999999999999</v>
      </c>
      <c r="F51">
        <v>0</v>
      </c>
      <c r="G51">
        <v>4</v>
      </c>
      <c r="H51" t="s">
        <v>71</v>
      </c>
      <c r="I51" s="18" t="s">
        <v>72</v>
      </c>
    </row>
    <row r="52" spans="1:10" x14ac:dyDescent="0.2">
      <c r="A52">
        <v>47</v>
      </c>
      <c r="B52">
        <v>0</v>
      </c>
      <c r="C52">
        <v>1.12053258334573</v>
      </c>
      <c r="D52">
        <v>0.28399999999999997</v>
      </c>
      <c r="E52">
        <v>8.5000000000000006E-2</v>
      </c>
      <c r="F52">
        <v>0</v>
      </c>
      <c r="G52">
        <v>4</v>
      </c>
      <c r="H52" t="s">
        <v>93</v>
      </c>
      <c r="I52" s="18" t="s">
        <v>94</v>
      </c>
    </row>
    <row r="53" spans="1:10" x14ac:dyDescent="0.2">
      <c r="A53">
        <v>48</v>
      </c>
      <c r="B53">
        <v>0</v>
      </c>
      <c r="C53">
        <v>1.0565112614782699</v>
      </c>
      <c r="D53">
        <v>0.60499999999999998</v>
      </c>
      <c r="E53">
        <v>0.24399999999999999</v>
      </c>
      <c r="F53">
        <v>0</v>
      </c>
      <c r="G53">
        <v>4</v>
      </c>
      <c r="H53" t="s">
        <v>81</v>
      </c>
      <c r="I53" s="18" t="s">
        <v>82</v>
      </c>
    </row>
    <row r="54" spans="1:10" x14ac:dyDescent="0.2">
      <c r="A54">
        <v>49</v>
      </c>
      <c r="B54">
        <v>0</v>
      </c>
      <c r="C54">
        <v>1.0350790208182099</v>
      </c>
      <c r="D54">
        <v>0.82299999999999995</v>
      </c>
      <c r="E54">
        <v>0.497</v>
      </c>
      <c r="F54">
        <v>0</v>
      </c>
      <c r="G54">
        <v>4</v>
      </c>
      <c r="H54" t="s">
        <v>77</v>
      </c>
      <c r="I54" s="18" t="s">
        <v>78</v>
      </c>
    </row>
    <row r="55" spans="1:10" x14ac:dyDescent="0.2">
      <c r="A55">
        <v>50</v>
      </c>
      <c r="B55">
        <v>0</v>
      </c>
      <c r="C55">
        <v>0.93983416245319495</v>
      </c>
      <c r="D55">
        <v>0.40799999999999997</v>
      </c>
      <c r="E55">
        <v>0.22700000000000001</v>
      </c>
      <c r="F55">
        <v>0</v>
      </c>
      <c r="G55">
        <v>4</v>
      </c>
      <c r="H55" t="s">
        <v>95</v>
      </c>
      <c r="I55" s="18" t="s">
        <v>96</v>
      </c>
    </row>
    <row r="56" spans="1:10" x14ac:dyDescent="0.2">
      <c r="A56">
        <v>51</v>
      </c>
      <c r="B56">
        <v>0</v>
      </c>
      <c r="C56">
        <v>2.4971231653140902</v>
      </c>
      <c r="D56">
        <v>0.76800000000000002</v>
      </c>
      <c r="E56">
        <v>0.13500000000000001</v>
      </c>
      <c r="F56">
        <v>0</v>
      </c>
      <c r="G56">
        <v>5</v>
      </c>
      <c r="H56" t="s">
        <v>65</v>
      </c>
      <c r="I56" s="20" t="s">
        <v>66</v>
      </c>
    </row>
    <row r="57" spans="1:10" x14ac:dyDescent="0.2">
      <c r="A57">
        <v>52</v>
      </c>
      <c r="B57">
        <v>0</v>
      </c>
      <c r="C57">
        <v>2.2550104686047998</v>
      </c>
      <c r="D57">
        <v>0.40200000000000002</v>
      </c>
      <c r="E57">
        <v>6.3E-2</v>
      </c>
      <c r="F57">
        <v>0</v>
      </c>
      <c r="G57">
        <v>5</v>
      </c>
      <c r="H57" t="s">
        <v>97</v>
      </c>
      <c r="I57" s="20" t="s">
        <v>98</v>
      </c>
    </row>
    <row r="58" spans="1:10" x14ac:dyDescent="0.2">
      <c r="A58">
        <v>53</v>
      </c>
      <c r="B58">
        <v>0</v>
      </c>
      <c r="C58">
        <v>2.0188000943920601</v>
      </c>
      <c r="D58">
        <v>0.59899999999999998</v>
      </c>
      <c r="E58">
        <v>0.20200000000000001</v>
      </c>
      <c r="F58">
        <v>0</v>
      </c>
      <c r="G58">
        <v>5</v>
      </c>
      <c r="H58" t="s">
        <v>79</v>
      </c>
      <c r="I58" s="20" t="s">
        <v>80</v>
      </c>
      <c r="J58" t="s">
        <v>448</v>
      </c>
    </row>
    <row r="59" spans="1:10" x14ac:dyDescent="0.2">
      <c r="A59">
        <v>54</v>
      </c>
      <c r="B59">
        <v>0</v>
      </c>
      <c r="C59">
        <v>1.8147838749216501</v>
      </c>
      <c r="D59">
        <v>0.73899999999999999</v>
      </c>
      <c r="E59">
        <v>0.17799999999999999</v>
      </c>
      <c r="F59">
        <v>0</v>
      </c>
      <c r="G59">
        <v>5</v>
      </c>
      <c r="H59" t="s">
        <v>67</v>
      </c>
      <c r="I59" s="20" t="s">
        <v>68</v>
      </c>
    </row>
    <row r="60" spans="1:10" x14ac:dyDescent="0.2">
      <c r="A60">
        <v>55</v>
      </c>
      <c r="B60">
        <v>0</v>
      </c>
      <c r="C60">
        <v>1.65078133928633</v>
      </c>
      <c r="D60">
        <v>0.75900000000000001</v>
      </c>
      <c r="E60">
        <v>0.47699999999999998</v>
      </c>
      <c r="F60">
        <v>0</v>
      </c>
      <c r="G60">
        <v>5</v>
      </c>
      <c r="H60" t="s">
        <v>99</v>
      </c>
      <c r="I60" s="20" t="s">
        <v>100</v>
      </c>
    </row>
    <row r="61" spans="1:10" x14ac:dyDescent="0.2">
      <c r="A61">
        <v>56</v>
      </c>
      <c r="B61">
        <v>0</v>
      </c>
      <c r="C61">
        <v>1.5278049460609899</v>
      </c>
      <c r="D61">
        <v>0.53300000000000003</v>
      </c>
      <c r="E61">
        <v>0.32100000000000001</v>
      </c>
      <c r="F61">
        <v>0</v>
      </c>
      <c r="G61">
        <v>5</v>
      </c>
      <c r="H61" t="s">
        <v>101</v>
      </c>
      <c r="I61" s="20" t="s">
        <v>102</v>
      </c>
    </row>
    <row r="62" spans="1:10" x14ac:dyDescent="0.2">
      <c r="A62">
        <v>57</v>
      </c>
      <c r="B62">
        <v>0</v>
      </c>
      <c r="C62">
        <v>1.50363928549085</v>
      </c>
      <c r="D62">
        <v>0.51600000000000001</v>
      </c>
      <c r="E62">
        <v>0.248</v>
      </c>
      <c r="F62">
        <v>0</v>
      </c>
      <c r="G62">
        <v>5</v>
      </c>
      <c r="H62" t="s">
        <v>103</v>
      </c>
      <c r="I62" s="20" t="s">
        <v>104</v>
      </c>
    </row>
    <row r="63" spans="1:10" x14ac:dyDescent="0.2">
      <c r="A63">
        <v>58</v>
      </c>
      <c r="B63">
        <v>0</v>
      </c>
      <c r="C63">
        <v>1.46446330122262</v>
      </c>
      <c r="D63">
        <v>0.29099999999999998</v>
      </c>
      <c r="E63">
        <v>7.0999999999999994E-2</v>
      </c>
      <c r="F63">
        <v>0</v>
      </c>
      <c r="G63">
        <v>5</v>
      </c>
      <c r="H63" t="s">
        <v>105</v>
      </c>
      <c r="I63" s="20" t="s">
        <v>106</v>
      </c>
    </row>
    <row r="64" spans="1:10" x14ac:dyDescent="0.2">
      <c r="A64">
        <v>59</v>
      </c>
      <c r="B64">
        <v>0</v>
      </c>
      <c r="C64">
        <v>1.42163128203345</v>
      </c>
      <c r="D64">
        <v>0.745</v>
      </c>
      <c r="E64">
        <v>0.56100000000000005</v>
      </c>
      <c r="F64">
        <v>0</v>
      </c>
      <c r="G64">
        <v>5</v>
      </c>
      <c r="H64" t="s">
        <v>107</v>
      </c>
      <c r="I64" s="20" t="s">
        <v>108</v>
      </c>
    </row>
    <row r="65" spans="1:10" x14ac:dyDescent="0.2">
      <c r="A65">
        <v>60</v>
      </c>
      <c r="B65">
        <v>0</v>
      </c>
      <c r="C65">
        <v>1.2928381112102101</v>
      </c>
      <c r="D65">
        <v>0.76500000000000001</v>
      </c>
      <c r="E65">
        <v>0.55200000000000005</v>
      </c>
      <c r="F65">
        <v>0</v>
      </c>
      <c r="G65">
        <v>5</v>
      </c>
      <c r="H65" t="s">
        <v>109</v>
      </c>
      <c r="I65" s="20" t="s">
        <v>110</v>
      </c>
    </row>
    <row r="66" spans="1:10" x14ac:dyDescent="0.2">
      <c r="A66">
        <v>61</v>
      </c>
      <c r="B66">
        <v>0</v>
      </c>
      <c r="C66">
        <v>3.1976181023790202</v>
      </c>
      <c r="D66">
        <v>0.96599999999999997</v>
      </c>
      <c r="E66">
        <v>0.44900000000000001</v>
      </c>
      <c r="F66">
        <v>0</v>
      </c>
      <c r="G66">
        <v>6</v>
      </c>
      <c r="H66" t="s">
        <v>111</v>
      </c>
      <c r="I66" s="21" t="s">
        <v>112</v>
      </c>
    </row>
    <row r="67" spans="1:10" x14ac:dyDescent="0.2">
      <c r="A67">
        <v>62</v>
      </c>
      <c r="B67">
        <v>0</v>
      </c>
      <c r="C67">
        <v>2.7337482977784302</v>
      </c>
      <c r="D67">
        <v>0.74099999999999999</v>
      </c>
      <c r="E67">
        <v>8.8999999999999996E-2</v>
      </c>
      <c r="F67">
        <v>0</v>
      </c>
      <c r="G67">
        <v>6</v>
      </c>
      <c r="H67" t="s">
        <v>113</v>
      </c>
      <c r="I67" s="21" t="s">
        <v>114</v>
      </c>
    </row>
    <row r="68" spans="1:10" x14ac:dyDescent="0.2">
      <c r="A68">
        <v>63</v>
      </c>
      <c r="B68">
        <v>0</v>
      </c>
      <c r="C68">
        <v>2.69880235732195</v>
      </c>
      <c r="D68">
        <v>0.51300000000000001</v>
      </c>
      <c r="E68">
        <v>4.3999999999999997E-2</v>
      </c>
      <c r="F68">
        <v>0</v>
      </c>
      <c r="G68">
        <v>6</v>
      </c>
      <c r="H68" t="s">
        <v>115</v>
      </c>
      <c r="I68" s="21" t="s">
        <v>116</v>
      </c>
    </row>
    <row r="69" spans="1:10" x14ac:dyDescent="0.2">
      <c r="A69">
        <v>64</v>
      </c>
      <c r="B69">
        <v>0</v>
      </c>
      <c r="C69">
        <v>2.6935170742924002</v>
      </c>
      <c r="D69">
        <v>0.747</v>
      </c>
      <c r="E69">
        <v>8.1000000000000003E-2</v>
      </c>
      <c r="F69">
        <v>0</v>
      </c>
      <c r="G69">
        <v>6</v>
      </c>
      <c r="H69" t="s">
        <v>117</v>
      </c>
      <c r="I69" s="21" t="s">
        <v>118</v>
      </c>
    </row>
    <row r="70" spans="1:10" x14ac:dyDescent="0.2">
      <c r="A70">
        <v>65</v>
      </c>
      <c r="B70">
        <v>0</v>
      </c>
      <c r="C70">
        <v>2.6306459109217801</v>
      </c>
      <c r="D70">
        <v>0.52400000000000002</v>
      </c>
      <c r="E70">
        <v>3.2000000000000001E-2</v>
      </c>
      <c r="F70">
        <v>0</v>
      </c>
      <c r="G70">
        <v>6</v>
      </c>
      <c r="H70" t="s">
        <v>119</v>
      </c>
      <c r="I70" s="21" t="s">
        <v>120</v>
      </c>
    </row>
    <row r="71" spans="1:10" x14ac:dyDescent="0.2">
      <c r="A71">
        <v>66</v>
      </c>
      <c r="B71">
        <v>0</v>
      </c>
      <c r="C71">
        <v>2.4736018992583499</v>
      </c>
      <c r="D71">
        <v>0.94</v>
      </c>
      <c r="E71">
        <v>0.32400000000000001</v>
      </c>
      <c r="F71">
        <v>0</v>
      </c>
      <c r="G71">
        <v>6</v>
      </c>
      <c r="H71" t="s">
        <v>121</v>
      </c>
      <c r="I71" s="21" t="s">
        <v>122</v>
      </c>
      <c r="J71" t="s">
        <v>454</v>
      </c>
    </row>
    <row r="72" spans="1:10" x14ac:dyDescent="0.2">
      <c r="A72">
        <v>67</v>
      </c>
      <c r="B72">
        <v>0</v>
      </c>
      <c r="C72">
        <v>2.3657369598671498</v>
      </c>
      <c r="D72">
        <v>0.63600000000000001</v>
      </c>
      <c r="E72">
        <v>0.13</v>
      </c>
      <c r="F72">
        <v>0</v>
      </c>
      <c r="G72">
        <v>6</v>
      </c>
      <c r="H72" t="s">
        <v>123</v>
      </c>
      <c r="I72" s="21" t="s">
        <v>124</v>
      </c>
    </row>
    <row r="73" spans="1:10" x14ac:dyDescent="0.2">
      <c r="A73">
        <v>68</v>
      </c>
      <c r="B73">
        <v>0</v>
      </c>
      <c r="C73">
        <v>2.31183753149163</v>
      </c>
      <c r="D73">
        <v>0.77600000000000002</v>
      </c>
      <c r="E73">
        <v>0.251</v>
      </c>
      <c r="F73">
        <v>0</v>
      </c>
      <c r="G73">
        <v>6</v>
      </c>
      <c r="H73" t="s">
        <v>125</v>
      </c>
      <c r="I73" s="21" t="s">
        <v>126</v>
      </c>
    </row>
    <row r="74" spans="1:10" x14ac:dyDescent="0.2">
      <c r="A74">
        <v>69</v>
      </c>
      <c r="B74">
        <v>0</v>
      </c>
      <c r="C74">
        <v>2.18317856547776</v>
      </c>
      <c r="D74">
        <v>0.53800000000000003</v>
      </c>
      <c r="E74">
        <v>8.2000000000000003E-2</v>
      </c>
      <c r="F74">
        <v>0</v>
      </c>
      <c r="G74">
        <v>6</v>
      </c>
      <c r="H74" t="s">
        <v>31</v>
      </c>
      <c r="I74" s="21" t="s">
        <v>32</v>
      </c>
    </row>
    <row r="75" spans="1:10" x14ac:dyDescent="0.2">
      <c r="A75">
        <v>70</v>
      </c>
      <c r="B75">
        <v>0</v>
      </c>
      <c r="C75">
        <v>2.1549722566532399</v>
      </c>
      <c r="D75">
        <v>0.55200000000000005</v>
      </c>
      <c r="E75">
        <v>8.4000000000000005E-2</v>
      </c>
      <c r="F75">
        <v>0</v>
      </c>
      <c r="G75">
        <v>6</v>
      </c>
      <c r="H75" t="s">
        <v>127</v>
      </c>
      <c r="I75" s="21" t="s">
        <v>128</v>
      </c>
    </row>
    <row r="76" spans="1:10" x14ac:dyDescent="0.2">
      <c r="A76">
        <v>71</v>
      </c>
      <c r="B76">
        <v>0</v>
      </c>
      <c r="C76">
        <v>4.6728578818812503</v>
      </c>
      <c r="D76">
        <v>0.745</v>
      </c>
      <c r="E76">
        <v>4.5999999999999999E-2</v>
      </c>
      <c r="F76">
        <v>0</v>
      </c>
      <c r="G76">
        <v>7</v>
      </c>
      <c r="H76" t="s">
        <v>129</v>
      </c>
      <c r="I76" s="18" t="s">
        <v>130</v>
      </c>
    </row>
    <row r="77" spans="1:10" x14ac:dyDescent="0.2">
      <c r="A77">
        <v>72</v>
      </c>
      <c r="B77">
        <v>0</v>
      </c>
      <c r="C77">
        <v>4.6405279617065096</v>
      </c>
      <c r="D77">
        <v>0.51</v>
      </c>
      <c r="E77">
        <v>2.7E-2</v>
      </c>
      <c r="F77">
        <v>0</v>
      </c>
      <c r="G77">
        <v>7</v>
      </c>
      <c r="H77" t="s">
        <v>131</v>
      </c>
      <c r="I77" s="18" t="s">
        <v>132</v>
      </c>
    </row>
    <row r="78" spans="1:10" x14ac:dyDescent="0.2">
      <c r="A78">
        <v>73</v>
      </c>
      <c r="B78">
        <v>0</v>
      </c>
      <c r="C78">
        <v>4.5228454706323102</v>
      </c>
      <c r="D78">
        <v>0.68700000000000006</v>
      </c>
      <c r="E78">
        <v>2.3E-2</v>
      </c>
      <c r="F78">
        <v>0</v>
      </c>
      <c r="G78">
        <v>7</v>
      </c>
      <c r="H78" t="s">
        <v>133</v>
      </c>
      <c r="I78" s="18" t="s">
        <v>134</v>
      </c>
    </row>
    <row r="79" spans="1:10" x14ac:dyDescent="0.2">
      <c r="A79">
        <v>74</v>
      </c>
      <c r="B79">
        <v>0</v>
      </c>
      <c r="C79">
        <v>4.08946375040028</v>
      </c>
      <c r="D79">
        <v>0.63100000000000001</v>
      </c>
      <c r="E79">
        <v>4.7E-2</v>
      </c>
      <c r="F79">
        <v>0</v>
      </c>
      <c r="G79">
        <v>7</v>
      </c>
      <c r="H79" t="s">
        <v>135</v>
      </c>
      <c r="I79" s="18" t="s">
        <v>136</v>
      </c>
      <c r="J79" t="s">
        <v>449</v>
      </c>
    </row>
    <row r="80" spans="1:10" x14ac:dyDescent="0.2">
      <c r="A80">
        <v>75</v>
      </c>
      <c r="B80">
        <v>0</v>
      </c>
      <c r="C80">
        <v>4.0816098362490196</v>
      </c>
      <c r="D80">
        <v>0.51400000000000001</v>
      </c>
      <c r="E80">
        <v>2.7E-2</v>
      </c>
      <c r="F80">
        <v>0</v>
      </c>
      <c r="G80">
        <v>7</v>
      </c>
      <c r="H80" t="s">
        <v>137</v>
      </c>
      <c r="I80" s="18" t="s">
        <v>138</v>
      </c>
    </row>
    <row r="81" spans="1:10" x14ac:dyDescent="0.2">
      <c r="A81">
        <v>76</v>
      </c>
      <c r="B81">
        <v>0</v>
      </c>
      <c r="C81">
        <v>3.91998712886237</v>
      </c>
      <c r="D81">
        <v>0.76900000000000002</v>
      </c>
      <c r="E81">
        <v>6.7000000000000004E-2</v>
      </c>
      <c r="F81">
        <v>0</v>
      </c>
      <c r="G81">
        <v>7</v>
      </c>
      <c r="H81" t="s">
        <v>139</v>
      </c>
      <c r="I81" s="18" t="s">
        <v>140</v>
      </c>
    </row>
    <row r="82" spans="1:10" x14ac:dyDescent="0.2">
      <c r="A82">
        <v>77</v>
      </c>
      <c r="B82">
        <v>0</v>
      </c>
      <c r="C82">
        <v>3.87237414527254</v>
      </c>
      <c r="D82">
        <v>0.78500000000000003</v>
      </c>
      <c r="E82">
        <v>0.10100000000000001</v>
      </c>
      <c r="F82">
        <v>0</v>
      </c>
      <c r="G82">
        <v>7</v>
      </c>
      <c r="H82" t="s">
        <v>141</v>
      </c>
      <c r="I82" s="18" t="s">
        <v>142</v>
      </c>
    </row>
    <row r="83" spans="1:10" x14ac:dyDescent="0.2">
      <c r="A83">
        <v>78</v>
      </c>
      <c r="B83">
        <v>0</v>
      </c>
      <c r="C83">
        <v>3.8158661054720402</v>
      </c>
      <c r="D83">
        <v>0.628</v>
      </c>
      <c r="E83">
        <v>4.3999999999999997E-2</v>
      </c>
      <c r="F83">
        <v>0</v>
      </c>
      <c r="G83">
        <v>7</v>
      </c>
      <c r="H83" t="s">
        <v>143</v>
      </c>
      <c r="I83" s="18" t="s">
        <v>144</v>
      </c>
    </row>
    <row r="84" spans="1:10" x14ac:dyDescent="0.2">
      <c r="A84">
        <v>79</v>
      </c>
      <c r="B84">
        <v>0</v>
      </c>
      <c r="C84">
        <v>3.5689981383309899</v>
      </c>
      <c r="D84">
        <v>0.53800000000000003</v>
      </c>
      <c r="E84">
        <v>2.1000000000000001E-2</v>
      </c>
      <c r="F84">
        <v>0</v>
      </c>
      <c r="G84">
        <v>7</v>
      </c>
      <c r="H84" t="s">
        <v>145</v>
      </c>
      <c r="I84" s="18" t="s">
        <v>146</v>
      </c>
    </row>
    <row r="85" spans="1:10" x14ac:dyDescent="0.2">
      <c r="A85">
        <v>80</v>
      </c>
      <c r="B85">
        <v>0</v>
      </c>
      <c r="C85">
        <v>3.55987451425659</v>
      </c>
      <c r="D85">
        <v>0.375</v>
      </c>
      <c r="E85">
        <v>2.3E-2</v>
      </c>
      <c r="F85">
        <v>0</v>
      </c>
      <c r="G85">
        <v>7</v>
      </c>
      <c r="H85" t="s">
        <v>147</v>
      </c>
      <c r="I85" s="18" t="s">
        <v>148</v>
      </c>
    </row>
    <row r="86" spans="1:10" x14ac:dyDescent="0.2">
      <c r="A86">
        <v>81</v>
      </c>
      <c r="B86">
        <v>0</v>
      </c>
      <c r="C86">
        <v>4.2035458058820598</v>
      </c>
      <c r="D86">
        <v>0.65400000000000003</v>
      </c>
      <c r="E86">
        <v>2.4E-2</v>
      </c>
      <c r="F86">
        <v>0</v>
      </c>
      <c r="G86">
        <v>8</v>
      </c>
      <c r="H86" t="s">
        <v>149</v>
      </c>
      <c r="I86" s="22" t="s">
        <v>150</v>
      </c>
    </row>
    <row r="87" spans="1:10" x14ac:dyDescent="0.2">
      <c r="A87">
        <v>82</v>
      </c>
      <c r="B87">
        <v>0</v>
      </c>
      <c r="C87">
        <v>3.5420439808712798</v>
      </c>
      <c r="D87">
        <v>0.75600000000000001</v>
      </c>
      <c r="E87">
        <v>5.2999999999999999E-2</v>
      </c>
      <c r="F87">
        <v>0</v>
      </c>
      <c r="G87">
        <v>8</v>
      </c>
      <c r="H87" t="s">
        <v>151</v>
      </c>
      <c r="I87" s="22" t="s">
        <v>152</v>
      </c>
    </row>
    <row r="88" spans="1:10" x14ac:dyDescent="0.2">
      <c r="A88">
        <v>83</v>
      </c>
      <c r="B88">
        <v>0</v>
      </c>
      <c r="C88">
        <v>3.3275321566933602</v>
      </c>
      <c r="D88">
        <v>0.79100000000000004</v>
      </c>
      <c r="E88">
        <v>0.59499999999999997</v>
      </c>
      <c r="F88">
        <v>0</v>
      </c>
      <c r="G88">
        <v>8</v>
      </c>
      <c r="H88" t="s">
        <v>153</v>
      </c>
      <c r="I88" s="22" t="s">
        <v>154</v>
      </c>
    </row>
    <row r="89" spans="1:10" x14ac:dyDescent="0.2">
      <c r="A89">
        <v>84</v>
      </c>
      <c r="B89">
        <v>0</v>
      </c>
      <c r="C89">
        <v>3.0021488821523099</v>
      </c>
      <c r="D89">
        <v>0.84</v>
      </c>
      <c r="E89">
        <v>9.0999999999999998E-2</v>
      </c>
      <c r="F89">
        <v>0</v>
      </c>
      <c r="G89">
        <v>8</v>
      </c>
      <c r="H89" t="s">
        <v>117</v>
      </c>
      <c r="I89" s="22" t="s">
        <v>118</v>
      </c>
    </row>
    <row r="90" spans="1:10" x14ac:dyDescent="0.2">
      <c r="A90">
        <v>85</v>
      </c>
      <c r="B90">
        <v>0</v>
      </c>
      <c r="C90">
        <v>2.6005233083502901</v>
      </c>
      <c r="D90">
        <v>0.55000000000000004</v>
      </c>
      <c r="E90">
        <v>0.08</v>
      </c>
      <c r="F90">
        <v>0</v>
      </c>
      <c r="G90">
        <v>8</v>
      </c>
      <c r="H90" t="s">
        <v>155</v>
      </c>
      <c r="I90" s="22" t="s">
        <v>156</v>
      </c>
      <c r="J90" t="s">
        <v>455</v>
      </c>
    </row>
    <row r="91" spans="1:10" x14ac:dyDescent="0.2">
      <c r="A91">
        <v>86</v>
      </c>
      <c r="B91">
        <v>0</v>
      </c>
      <c r="C91">
        <v>2.4335213051970199</v>
      </c>
      <c r="D91">
        <v>0.66400000000000003</v>
      </c>
      <c r="E91">
        <v>0.25</v>
      </c>
      <c r="F91">
        <v>0</v>
      </c>
      <c r="G91">
        <v>8</v>
      </c>
      <c r="H91" t="s">
        <v>29</v>
      </c>
      <c r="I91" s="22" t="s">
        <v>30</v>
      </c>
    </row>
    <row r="92" spans="1:10" x14ac:dyDescent="0.2">
      <c r="A92">
        <v>87</v>
      </c>
      <c r="B92">
        <v>0</v>
      </c>
      <c r="C92">
        <v>2.2959683876236601</v>
      </c>
      <c r="D92">
        <v>0.57299999999999995</v>
      </c>
      <c r="E92">
        <v>0.29599999999999999</v>
      </c>
      <c r="F92">
        <v>0</v>
      </c>
      <c r="G92">
        <v>8</v>
      </c>
      <c r="H92" t="s">
        <v>157</v>
      </c>
      <c r="I92" s="22" t="s">
        <v>158</v>
      </c>
    </row>
    <row r="93" spans="1:10" x14ac:dyDescent="0.2">
      <c r="A93">
        <v>88</v>
      </c>
      <c r="B93">
        <v>0</v>
      </c>
      <c r="C93">
        <v>2.0862664880047701</v>
      </c>
      <c r="D93">
        <v>0.83099999999999996</v>
      </c>
      <c r="E93">
        <v>0.41</v>
      </c>
      <c r="F93">
        <v>0</v>
      </c>
      <c r="G93">
        <v>8</v>
      </c>
      <c r="H93" t="s">
        <v>159</v>
      </c>
      <c r="I93" s="22" t="s">
        <v>160</v>
      </c>
    </row>
    <row r="94" spans="1:10" x14ac:dyDescent="0.2">
      <c r="A94">
        <v>89</v>
      </c>
      <c r="B94">
        <v>0</v>
      </c>
      <c r="C94">
        <v>2.0498559111008601</v>
      </c>
      <c r="D94">
        <v>0.49099999999999999</v>
      </c>
      <c r="E94">
        <v>9.6000000000000002E-2</v>
      </c>
      <c r="F94">
        <v>0</v>
      </c>
      <c r="G94">
        <v>8</v>
      </c>
      <c r="H94" t="s">
        <v>127</v>
      </c>
      <c r="I94" s="22" t="s">
        <v>128</v>
      </c>
    </row>
    <row r="95" spans="1:10" x14ac:dyDescent="0.2">
      <c r="A95">
        <v>90</v>
      </c>
      <c r="B95">
        <v>0</v>
      </c>
      <c r="C95">
        <v>2.0345189431632802</v>
      </c>
      <c r="D95">
        <v>0.29499999999999998</v>
      </c>
      <c r="E95">
        <v>9.8000000000000004E-2</v>
      </c>
      <c r="F95">
        <v>0</v>
      </c>
      <c r="G95">
        <v>8</v>
      </c>
      <c r="H95" t="s">
        <v>161</v>
      </c>
      <c r="I95" s="22" t="s">
        <v>162</v>
      </c>
    </row>
    <row r="96" spans="1:10" x14ac:dyDescent="0.2">
      <c r="A96">
        <v>91</v>
      </c>
      <c r="B96">
        <v>0</v>
      </c>
      <c r="C96">
        <v>2.9358419566746301</v>
      </c>
      <c r="D96">
        <v>0.378</v>
      </c>
      <c r="E96">
        <v>7.4999999999999997E-2</v>
      </c>
      <c r="F96">
        <v>0</v>
      </c>
      <c r="G96">
        <v>9</v>
      </c>
      <c r="H96" t="s">
        <v>163</v>
      </c>
      <c r="I96" s="18" t="s">
        <v>164</v>
      </c>
    </row>
    <row r="97" spans="1:10" x14ac:dyDescent="0.2">
      <c r="A97">
        <v>92</v>
      </c>
      <c r="B97">
        <v>0</v>
      </c>
      <c r="C97">
        <v>2.5282924350550098</v>
      </c>
      <c r="D97">
        <v>0.54200000000000004</v>
      </c>
      <c r="E97">
        <v>7.5999999999999998E-2</v>
      </c>
      <c r="F97">
        <v>0</v>
      </c>
      <c r="G97">
        <v>9</v>
      </c>
      <c r="H97" t="s">
        <v>165</v>
      </c>
      <c r="I97" s="18" t="s">
        <v>166</v>
      </c>
    </row>
    <row r="98" spans="1:10" x14ac:dyDescent="0.2">
      <c r="A98">
        <v>93</v>
      </c>
      <c r="B98">
        <v>0</v>
      </c>
      <c r="C98">
        <v>2.3303882976575698</v>
      </c>
      <c r="D98">
        <v>0.495</v>
      </c>
      <c r="E98">
        <v>9.2999999999999999E-2</v>
      </c>
      <c r="F98">
        <v>0</v>
      </c>
      <c r="G98">
        <v>9</v>
      </c>
      <c r="H98" t="s">
        <v>167</v>
      </c>
      <c r="I98" s="18" t="s">
        <v>168</v>
      </c>
    </row>
    <row r="99" spans="1:10" x14ac:dyDescent="0.2">
      <c r="A99">
        <v>94</v>
      </c>
      <c r="B99">
        <v>0</v>
      </c>
      <c r="C99">
        <v>2.1029031161929899</v>
      </c>
      <c r="D99">
        <v>0.47299999999999998</v>
      </c>
      <c r="E99">
        <v>6.6000000000000003E-2</v>
      </c>
      <c r="F99">
        <v>0</v>
      </c>
      <c r="G99">
        <v>9</v>
      </c>
      <c r="H99" t="s">
        <v>151</v>
      </c>
      <c r="I99" s="18" t="s">
        <v>152</v>
      </c>
    </row>
    <row r="100" spans="1:10" x14ac:dyDescent="0.2">
      <c r="A100">
        <v>95</v>
      </c>
      <c r="B100">
        <v>0</v>
      </c>
      <c r="C100">
        <v>1.9468320683759801</v>
      </c>
      <c r="D100">
        <v>0.88700000000000001</v>
      </c>
      <c r="E100">
        <v>0.40200000000000002</v>
      </c>
      <c r="F100">
        <v>0</v>
      </c>
      <c r="G100">
        <v>9</v>
      </c>
      <c r="H100" t="s">
        <v>169</v>
      </c>
      <c r="I100" s="18" t="s">
        <v>170</v>
      </c>
      <c r="J100" t="s">
        <v>456</v>
      </c>
    </row>
    <row r="101" spans="1:10" x14ac:dyDescent="0.2">
      <c r="A101">
        <v>96</v>
      </c>
      <c r="B101">
        <v>0</v>
      </c>
      <c r="C101">
        <v>1.77299564359508</v>
      </c>
      <c r="D101">
        <v>0.61</v>
      </c>
      <c r="E101">
        <v>0.20100000000000001</v>
      </c>
      <c r="F101">
        <v>0</v>
      </c>
      <c r="G101">
        <v>9</v>
      </c>
      <c r="H101" t="s">
        <v>171</v>
      </c>
      <c r="I101" s="18" t="s">
        <v>172</v>
      </c>
    </row>
    <row r="102" spans="1:10" x14ac:dyDescent="0.2">
      <c r="A102">
        <v>97</v>
      </c>
      <c r="B102">
        <v>0</v>
      </c>
      <c r="C102">
        <v>1.7306953219914301</v>
      </c>
      <c r="D102">
        <v>0.53900000000000003</v>
      </c>
      <c r="E102">
        <v>0.245</v>
      </c>
      <c r="F102">
        <v>0</v>
      </c>
      <c r="G102">
        <v>9</v>
      </c>
      <c r="H102" t="s">
        <v>173</v>
      </c>
      <c r="I102" s="18" t="s">
        <v>174</v>
      </c>
    </row>
    <row r="103" spans="1:10" x14ac:dyDescent="0.2">
      <c r="A103">
        <v>98</v>
      </c>
      <c r="B103">
        <v>0</v>
      </c>
      <c r="C103">
        <v>1.70144317577656</v>
      </c>
      <c r="D103">
        <v>0.51900000000000002</v>
      </c>
      <c r="E103">
        <v>0.161</v>
      </c>
      <c r="F103">
        <v>0</v>
      </c>
      <c r="G103">
        <v>9</v>
      </c>
      <c r="H103" t="s">
        <v>175</v>
      </c>
      <c r="I103" s="18" t="s">
        <v>176</v>
      </c>
    </row>
    <row r="104" spans="1:10" x14ac:dyDescent="0.2">
      <c r="A104">
        <v>99</v>
      </c>
      <c r="B104">
        <v>0</v>
      </c>
      <c r="C104">
        <v>1.63065307561519</v>
      </c>
      <c r="D104">
        <v>0.40400000000000003</v>
      </c>
      <c r="E104">
        <v>0.08</v>
      </c>
      <c r="F104">
        <v>0</v>
      </c>
      <c r="G104">
        <v>9</v>
      </c>
      <c r="H104" t="s">
        <v>177</v>
      </c>
      <c r="I104" s="18" t="s">
        <v>178</v>
      </c>
    </row>
    <row r="105" spans="1:10" x14ac:dyDescent="0.2">
      <c r="A105">
        <v>100</v>
      </c>
      <c r="B105" s="1">
        <v>1.7994509139056102E-229</v>
      </c>
      <c r="C105">
        <v>1.98579064861312</v>
      </c>
      <c r="D105">
        <v>0.36299999999999999</v>
      </c>
      <c r="E105">
        <v>0.188</v>
      </c>
      <c r="F105" s="1">
        <v>2.8922574539204799E-225</v>
      </c>
      <c r="G105">
        <v>9</v>
      </c>
      <c r="H105" t="s">
        <v>179</v>
      </c>
      <c r="I105" s="18" t="s">
        <v>180</v>
      </c>
    </row>
    <row r="106" spans="1:10" x14ac:dyDescent="0.2">
      <c r="A106">
        <v>101</v>
      </c>
      <c r="B106">
        <v>0</v>
      </c>
      <c r="C106">
        <v>3.6725286206172298</v>
      </c>
      <c r="D106">
        <v>0.995</v>
      </c>
      <c r="E106">
        <v>0.27700000000000002</v>
      </c>
      <c r="F106">
        <v>0</v>
      </c>
      <c r="G106">
        <v>10</v>
      </c>
      <c r="H106" t="s">
        <v>181</v>
      </c>
      <c r="I106" s="21" t="s">
        <v>182</v>
      </c>
    </row>
    <row r="107" spans="1:10" x14ac:dyDescent="0.2">
      <c r="A107">
        <v>102</v>
      </c>
      <c r="B107">
        <v>0</v>
      </c>
      <c r="C107">
        <v>3.3040462875281702</v>
      </c>
      <c r="D107">
        <v>0.93799999999999994</v>
      </c>
      <c r="E107">
        <v>7.8E-2</v>
      </c>
      <c r="F107">
        <v>0</v>
      </c>
      <c r="G107">
        <v>10</v>
      </c>
      <c r="H107" t="s">
        <v>183</v>
      </c>
      <c r="I107" s="21" t="s">
        <v>184</v>
      </c>
    </row>
    <row r="108" spans="1:10" x14ac:dyDescent="0.2">
      <c r="A108">
        <v>103</v>
      </c>
      <c r="B108">
        <v>0</v>
      </c>
      <c r="C108">
        <v>3.1710946011108101</v>
      </c>
      <c r="D108">
        <v>0.98699999999999999</v>
      </c>
      <c r="E108">
        <v>0.17599999999999999</v>
      </c>
      <c r="F108">
        <v>0</v>
      </c>
      <c r="G108">
        <v>10</v>
      </c>
      <c r="H108" t="s">
        <v>185</v>
      </c>
      <c r="I108" s="21" t="s">
        <v>186</v>
      </c>
    </row>
    <row r="109" spans="1:10" x14ac:dyDescent="0.2">
      <c r="A109">
        <v>104</v>
      </c>
      <c r="B109">
        <v>0</v>
      </c>
      <c r="C109">
        <v>3.0314612161991601</v>
      </c>
      <c r="D109">
        <v>0.99399999999999999</v>
      </c>
      <c r="E109">
        <v>0.41499999999999998</v>
      </c>
      <c r="F109">
        <v>0</v>
      </c>
      <c r="G109">
        <v>10</v>
      </c>
      <c r="H109" t="s">
        <v>187</v>
      </c>
      <c r="I109" s="21" t="s">
        <v>188</v>
      </c>
    </row>
    <row r="110" spans="1:10" x14ac:dyDescent="0.2">
      <c r="A110">
        <v>105</v>
      </c>
      <c r="B110">
        <v>0</v>
      </c>
      <c r="C110">
        <v>2.9230092000365802</v>
      </c>
      <c r="D110">
        <v>0.95</v>
      </c>
      <c r="E110">
        <v>0.16200000000000001</v>
      </c>
      <c r="F110">
        <v>0</v>
      </c>
      <c r="G110">
        <v>10</v>
      </c>
      <c r="H110" t="s">
        <v>189</v>
      </c>
      <c r="I110" s="21" t="s">
        <v>190</v>
      </c>
      <c r="J110" t="s">
        <v>457</v>
      </c>
    </row>
    <row r="111" spans="1:10" x14ac:dyDescent="0.2">
      <c r="A111">
        <v>106</v>
      </c>
      <c r="B111">
        <v>0</v>
      </c>
      <c r="C111">
        <v>2.8506005356007198</v>
      </c>
      <c r="D111">
        <v>0.99</v>
      </c>
      <c r="E111">
        <v>0.35</v>
      </c>
      <c r="F111">
        <v>0</v>
      </c>
      <c r="G111">
        <v>10</v>
      </c>
      <c r="H111" t="s">
        <v>191</v>
      </c>
      <c r="I111" s="21" t="s">
        <v>192</v>
      </c>
    </row>
    <row r="112" spans="1:10" x14ac:dyDescent="0.2">
      <c r="A112">
        <v>107</v>
      </c>
      <c r="B112">
        <v>0</v>
      </c>
      <c r="C112">
        <v>2.84972885818476</v>
      </c>
      <c r="D112">
        <v>0.98299999999999998</v>
      </c>
      <c r="E112">
        <v>0.14799999999999999</v>
      </c>
      <c r="F112">
        <v>0</v>
      </c>
      <c r="G112">
        <v>10</v>
      </c>
      <c r="H112" t="s">
        <v>193</v>
      </c>
      <c r="I112" s="21" t="s">
        <v>194</v>
      </c>
    </row>
    <row r="113" spans="1:10" x14ac:dyDescent="0.2">
      <c r="A113">
        <v>108</v>
      </c>
      <c r="B113">
        <v>0</v>
      </c>
      <c r="C113">
        <v>2.80761075851842</v>
      </c>
      <c r="D113">
        <v>0.997</v>
      </c>
      <c r="E113">
        <v>0.56999999999999995</v>
      </c>
      <c r="F113">
        <v>0</v>
      </c>
      <c r="G113">
        <v>10</v>
      </c>
      <c r="H113" t="s">
        <v>195</v>
      </c>
      <c r="I113" s="21" t="s">
        <v>196</v>
      </c>
    </row>
    <row r="114" spans="1:10" x14ac:dyDescent="0.2">
      <c r="A114">
        <v>109</v>
      </c>
      <c r="B114">
        <v>0</v>
      </c>
      <c r="C114">
        <v>2.7407031230567598</v>
      </c>
      <c r="D114">
        <v>0.75700000000000001</v>
      </c>
      <c r="E114">
        <v>1.4999999999999999E-2</v>
      </c>
      <c r="F114">
        <v>0</v>
      </c>
      <c r="G114">
        <v>10</v>
      </c>
      <c r="H114" t="s">
        <v>197</v>
      </c>
      <c r="I114" s="21" t="s">
        <v>198</v>
      </c>
    </row>
    <row r="115" spans="1:10" x14ac:dyDescent="0.2">
      <c r="A115">
        <v>110</v>
      </c>
      <c r="B115">
        <v>0</v>
      </c>
      <c r="C115">
        <v>2.63456448791676</v>
      </c>
      <c r="D115">
        <v>0.69299999999999995</v>
      </c>
      <c r="E115">
        <v>2.1000000000000001E-2</v>
      </c>
      <c r="F115">
        <v>0</v>
      </c>
      <c r="G115">
        <v>10</v>
      </c>
      <c r="H115" t="s">
        <v>199</v>
      </c>
      <c r="I115" s="21" t="s">
        <v>200</v>
      </c>
    </row>
    <row r="116" spans="1:10" x14ac:dyDescent="0.2">
      <c r="A116">
        <v>111</v>
      </c>
      <c r="B116">
        <v>0</v>
      </c>
      <c r="C116">
        <v>3.2695849143981301</v>
      </c>
      <c r="D116">
        <v>0.56100000000000005</v>
      </c>
      <c r="E116">
        <v>9.0999999999999998E-2</v>
      </c>
      <c r="F116">
        <v>0</v>
      </c>
      <c r="G116">
        <v>11</v>
      </c>
      <c r="H116" t="s">
        <v>167</v>
      </c>
      <c r="I116" s="23" t="s">
        <v>168</v>
      </c>
    </row>
    <row r="117" spans="1:10" x14ac:dyDescent="0.2">
      <c r="A117">
        <v>112</v>
      </c>
      <c r="B117">
        <v>0</v>
      </c>
      <c r="C117">
        <v>2.02852552523126</v>
      </c>
      <c r="D117">
        <v>0.28100000000000003</v>
      </c>
      <c r="E117">
        <v>5.5E-2</v>
      </c>
      <c r="F117">
        <v>0</v>
      </c>
      <c r="G117">
        <v>11</v>
      </c>
      <c r="H117" t="s">
        <v>201</v>
      </c>
      <c r="I117" s="23" t="s">
        <v>202</v>
      </c>
    </row>
    <row r="118" spans="1:10" x14ac:dyDescent="0.2">
      <c r="A118">
        <v>113</v>
      </c>
      <c r="B118">
        <v>0</v>
      </c>
      <c r="C118">
        <v>1.99621106388767</v>
      </c>
      <c r="D118">
        <v>0.3</v>
      </c>
      <c r="E118">
        <v>7.0000000000000007E-2</v>
      </c>
      <c r="F118">
        <v>0</v>
      </c>
      <c r="G118">
        <v>11</v>
      </c>
      <c r="H118" t="s">
        <v>203</v>
      </c>
      <c r="I118" s="23" t="s">
        <v>204</v>
      </c>
    </row>
    <row r="119" spans="1:10" x14ac:dyDescent="0.2">
      <c r="A119">
        <v>114</v>
      </c>
      <c r="B119">
        <v>0</v>
      </c>
      <c r="C119">
        <v>1.73130609289739</v>
      </c>
      <c r="D119">
        <v>0.55300000000000005</v>
      </c>
      <c r="E119">
        <v>0.215</v>
      </c>
      <c r="F119">
        <v>0</v>
      </c>
      <c r="G119">
        <v>11</v>
      </c>
      <c r="H119" t="s">
        <v>205</v>
      </c>
      <c r="I119" s="23" t="s">
        <v>206</v>
      </c>
    </row>
    <row r="120" spans="1:10" x14ac:dyDescent="0.2">
      <c r="A120">
        <v>115</v>
      </c>
      <c r="B120">
        <v>0</v>
      </c>
      <c r="C120">
        <v>1.7269923444512001</v>
      </c>
      <c r="D120">
        <v>0.44500000000000001</v>
      </c>
      <c r="E120">
        <v>0.21299999999999999</v>
      </c>
      <c r="F120">
        <v>0</v>
      </c>
      <c r="G120">
        <v>11</v>
      </c>
      <c r="H120" t="s">
        <v>207</v>
      </c>
      <c r="I120" s="23" t="s">
        <v>208</v>
      </c>
      <c r="J120" t="s">
        <v>450</v>
      </c>
    </row>
    <row r="121" spans="1:10" x14ac:dyDescent="0.2">
      <c r="A121">
        <v>116</v>
      </c>
      <c r="B121">
        <v>0</v>
      </c>
      <c r="C121">
        <v>1.65024434450404</v>
      </c>
      <c r="D121">
        <v>0.312</v>
      </c>
      <c r="E121">
        <v>0.09</v>
      </c>
      <c r="F121">
        <v>0</v>
      </c>
      <c r="G121">
        <v>11</v>
      </c>
      <c r="H121" t="s">
        <v>155</v>
      </c>
      <c r="I121" s="23" t="s">
        <v>156</v>
      </c>
    </row>
    <row r="122" spans="1:10" x14ac:dyDescent="0.2">
      <c r="A122">
        <v>117</v>
      </c>
      <c r="B122">
        <v>0</v>
      </c>
      <c r="C122">
        <v>1.6305837322479499</v>
      </c>
      <c r="D122">
        <v>0.25</v>
      </c>
      <c r="E122">
        <v>5.6000000000000001E-2</v>
      </c>
      <c r="F122">
        <v>0</v>
      </c>
      <c r="G122">
        <v>11</v>
      </c>
      <c r="H122" t="s">
        <v>209</v>
      </c>
      <c r="I122" s="23" t="s">
        <v>210</v>
      </c>
    </row>
    <row r="123" spans="1:10" x14ac:dyDescent="0.2">
      <c r="A123">
        <v>118</v>
      </c>
      <c r="B123">
        <v>0</v>
      </c>
      <c r="C123">
        <v>1.50266928122414</v>
      </c>
      <c r="D123">
        <v>0.64800000000000002</v>
      </c>
      <c r="E123">
        <v>0.25700000000000001</v>
      </c>
      <c r="F123">
        <v>0</v>
      </c>
      <c r="G123">
        <v>11</v>
      </c>
      <c r="H123" t="s">
        <v>211</v>
      </c>
      <c r="I123" s="23" t="s">
        <v>212</v>
      </c>
    </row>
    <row r="124" spans="1:10" x14ac:dyDescent="0.2">
      <c r="A124">
        <v>119</v>
      </c>
      <c r="B124">
        <v>0</v>
      </c>
      <c r="C124">
        <v>1.42055808807518</v>
      </c>
      <c r="D124">
        <v>0.58899999999999997</v>
      </c>
      <c r="E124">
        <v>0.27500000000000002</v>
      </c>
      <c r="F124">
        <v>0</v>
      </c>
      <c r="G124">
        <v>11</v>
      </c>
      <c r="H124" t="s">
        <v>39</v>
      </c>
      <c r="I124" s="23" t="s">
        <v>40</v>
      </c>
    </row>
    <row r="125" spans="1:10" x14ac:dyDescent="0.2">
      <c r="A125">
        <v>120</v>
      </c>
      <c r="B125" s="1">
        <v>1.13193687495368E-203</v>
      </c>
      <c r="C125">
        <v>1.8553166706019399</v>
      </c>
      <c r="D125">
        <v>0.34799999999999998</v>
      </c>
      <c r="E125">
        <v>0.188</v>
      </c>
      <c r="F125" s="1">
        <v>1.8193621391130499E-199</v>
      </c>
      <c r="G125">
        <v>11</v>
      </c>
      <c r="H125" t="s">
        <v>179</v>
      </c>
      <c r="I125" s="23" t="s">
        <v>180</v>
      </c>
    </row>
    <row r="126" spans="1:10" x14ac:dyDescent="0.2">
      <c r="A126">
        <v>121</v>
      </c>
      <c r="B126">
        <v>0</v>
      </c>
      <c r="C126">
        <v>5.9309320319192604</v>
      </c>
      <c r="D126">
        <v>0.78500000000000003</v>
      </c>
      <c r="E126">
        <v>0.13700000000000001</v>
      </c>
      <c r="F126">
        <v>0</v>
      </c>
      <c r="G126">
        <v>12</v>
      </c>
      <c r="H126" t="s">
        <v>213</v>
      </c>
      <c r="I126" s="24" t="s">
        <v>214</v>
      </c>
    </row>
    <row r="127" spans="1:10" x14ac:dyDescent="0.2">
      <c r="A127">
        <v>122</v>
      </c>
      <c r="B127">
        <v>0</v>
      </c>
      <c r="C127">
        <v>5.6627856214032901</v>
      </c>
      <c r="D127">
        <v>0.76300000000000001</v>
      </c>
      <c r="E127">
        <v>0.122</v>
      </c>
      <c r="F127">
        <v>0</v>
      </c>
      <c r="G127">
        <v>12</v>
      </c>
      <c r="H127" t="s">
        <v>215</v>
      </c>
      <c r="I127" s="24" t="s">
        <v>216</v>
      </c>
    </row>
    <row r="128" spans="1:10" x14ac:dyDescent="0.2">
      <c r="A128">
        <v>123</v>
      </c>
      <c r="B128">
        <v>0</v>
      </c>
      <c r="C128">
        <v>5.4610456462335</v>
      </c>
      <c r="D128">
        <v>0.72599999999999998</v>
      </c>
      <c r="E128">
        <v>9.2999999999999999E-2</v>
      </c>
      <c r="F128">
        <v>0</v>
      </c>
      <c r="G128">
        <v>12</v>
      </c>
      <c r="H128" t="s">
        <v>217</v>
      </c>
      <c r="I128" s="24" t="s">
        <v>218</v>
      </c>
    </row>
    <row r="129" spans="1:10" x14ac:dyDescent="0.2">
      <c r="A129">
        <v>124</v>
      </c>
      <c r="B129">
        <v>0</v>
      </c>
      <c r="C129">
        <v>4.9964341608847596</v>
      </c>
      <c r="D129">
        <v>0.72599999999999998</v>
      </c>
      <c r="E129">
        <v>4.9000000000000002E-2</v>
      </c>
      <c r="F129">
        <v>0</v>
      </c>
      <c r="G129">
        <v>12</v>
      </c>
      <c r="H129" t="s">
        <v>219</v>
      </c>
      <c r="I129" s="24" t="s">
        <v>220</v>
      </c>
    </row>
    <row r="130" spans="1:10" x14ac:dyDescent="0.2">
      <c r="A130">
        <v>125</v>
      </c>
      <c r="B130">
        <v>0</v>
      </c>
      <c r="C130">
        <v>4.7818319116287302</v>
      </c>
      <c r="D130">
        <v>0.61199999999999999</v>
      </c>
      <c r="E130">
        <v>3.3000000000000002E-2</v>
      </c>
      <c r="F130">
        <v>0</v>
      </c>
      <c r="G130">
        <v>12</v>
      </c>
      <c r="H130" t="s">
        <v>221</v>
      </c>
      <c r="I130" s="24" t="s">
        <v>222</v>
      </c>
      <c r="J130" t="s">
        <v>458</v>
      </c>
    </row>
    <row r="131" spans="1:10" x14ac:dyDescent="0.2">
      <c r="A131">
        <v>126</v>
      </c>
      <c r="B131">
        <v>0</v>
      </c>
      <c r="C131">
        <v>4.5126117663674199</v>
      </c>
      <c r="D131">
        <v>0.65500000000000003</v>
      </c>
      <c r="E131">
        <v>3.9E-2</v>
      </c>
      <c r="F131">
        <v>0</v>
      </c>
      <c r="G131">
        <v>12</v>
      </c>
      <c r="H131" t="s">
        <v>223</v>
      </c>
      <c r="I131" s="24" t="s">
        <v>224</v>
      </c>
    </row>
    <row r="132" spans="1:10" x14ac:dyDescent="0.2">
      <c r="A132">
        <v>127</v>
      </c>
      <c r="B132">
        <v>0</v>
      </c>
      <c r="C132">
        <v>4.43568964349803</v>
      </c>
      <c r="D132">
        <v>0.57799999999999996</v>
      </c>
      <c r="E132">
        <v>2.9000000000000001E-2</v>
      </c>
      <c r="F132">
        <v>0</v>
      </c>
      <c r="G132">
        <v>12</v>
      </c>
      <c r="H132" t="s">
        <v>225</v>
      </c>
      <c r="I132" s="24" t="s">
        <v>226</v>
      </c>
    </row>
    <row r="133" spans="1:10" x14ac:dyDescent="0.2">
      <c r="A133">
        <v>128</v>
      </c>
      <c r="B133">
        <v>0</v>
      </c>
      <c r="C133">
        <v>4.1526786937528399</v>
      </c>
      <c r="D133">
        <v>0.53400000000000003</v>
      </c>
      <c r="E133">
        <v>0.02</v>
      </c>
      <c r="F133">
        <v>0</v>
      </c>
      <c r="G133">
        <v>12</v>
      </c>
      <c r="H133" t="s">
        <v>227</v>
      </c>
      <c r="I133" s="24" t="s">
        <v>228</v>
      </c>
    </row>
    <row r="134" spans="1:10" x14ac:dyDescent="0.2">
      <c r="A134">
        <v>129</v>
      </c>
      <c r="B134">
        <v>0</v>
      </c>
      <c r="C134">
        <v>4.1137376136516002</v>
      </c>
      <c r="D134">
        <v>0.55500000000000005</v>
      </c>
      <c r="E134">
        <v>2.5000000000000001E-2</v>
      </c>
      <c r="F134">
        <v>0</v>
      </c>
      <c r="G134">
        <v>12</v>
      </c>
      <c r="H134" t="s">
        <v>229</v>
      </c>
      <c r="I134" s="24" t="s">
        <v>230</v>
      </c>
    </row>
    <row r="135" spans="1:10" x14ac:dyDescent="0.2">
      <c r="A135">
        <v>130</v>
      </c>
      <c r="B135">
        <v>0</v>
      </c>
      <c r="C135">
        <v>4.0919409173582997</v>
      </c>
      <c r="D135">
        <v>0.56799999999999995</v>
      </c>
      <c r="E135">
        <v>3.7999999999999999E-2</v>
      </c>
      <c r="F135">
        <v>0</v>
      </c>
      <c r="G135">
        <v>12</v>
      </c>
      <c r="H135" t="s">
        <v>231</v>
      </c>
      <c r="I135" s="24" t="s">
        <v>232</v>
      </c>
    </row>
    <row r="136" spans="1:10" x14ac:dyDescent="0.2">
      <c r="A136">
        <v>131</v>
      </c>
      <c r="B136">
        <v>0</v>
      </c>
      <c r="C136">
        <v>3.35865842233029</v>
      </c>
      <c r="D136">
        <v>0.98899999999999999</v>
      </c>
      <c r="E136">
        <v>0.104</v>
      </c>
      <c r="F136">
        <v>0</v>
      </c>
      <c r="G136">
        <v>13</v>
      </c>
      <c r="H136" t="s">
        <v>83</v>
      </c>
      <c r="I136" s="21" t="s">
        <v>84</v>
      </c>
    </row>
    <row r="137" spans="1:10" x14ac:dyDescent="0.2">
      <c r="A137">
        <v>132</v>
      </c>
      <c r="B137">
        <v>0</v>
      </c>
      <c r="C137">
        <v>3.1648186528264999</v>
      </c>
      <c r="D137">
        <v>0.48699999999999999</v>
      </c>
      <c r="E137">
        <v>7.2999999999999995E-2</v>
      </c>
      <c r="F137">
        <v>0</v>
      </c>
      <c r="G137">
        <v>13</v>
      </c>
      <c r="H137" t="s">
        <v>233</v>
      </c>
      <c r="I137" s="21" t="s">
        <v>234</v>
      </c>
    </row>
    <row r="138" spans="1:10" x14ac:dyDescent="0.2">
      <c r="A138">
        <v>133</v>
      </c>
      <c r="B138">
        <v>0</v>
      </c>
      <c r="C138">
        <v>3.0852718815214502</v>
      </c>
      <c r="D138">
        <v>0.89800000000000002</v>
      </c>
      <c r="E138">
        <v>0.17399999999999999</v>
      </c>
      <c r="F138">
        <v>0</v>
      </c>
      <c r="G138">
        <v>13</v>
      </c>
      <c r="H138" t="s">
        <v>235</v>
      </c>
      <c r="I138" s="21" t="s">
        <v>236</v>
      </c>
    </row>
    <row r="139" spans="1:10" x14ac:dyDescent="0.2">
      <c r="A139">
        <v>134</v>
      </c>
      <c r="B139">
        <v>0</v>
      </c>
      <c r="C139">
        <v>2.7877824709077599</v>
      </c>
      <c r="D139">
        <v>0.57799999999999996</v>
      </c>
      <c r="E139">
        <v>0.17599999999999999</v>
      </c>
      <c r="F139">
        <v>0</v>
      </c>
      <c r="G139">
        <v>13</v>
      </c>
      <c r="H139" t="s">
        <v>237</v>
      </c>
      <c r="I139" s="21" t="s">
        <v>238</v>
      </c>
      <c r="J139" t="s">
        <v>459</v>
      </c>
    </row>
    <row r="140" spans="1:10" x14ac:dyDescent="0.2">
      <c r="A140">
        <v>135</v>
      </c>
      <c r="B140">
        <v>0</v>
      </c>
      <c r="C140">
        <v>2.6968542554570698</v>
      </c>
      <c r="D140">
        <v>0.73099999999999998</v>
      </c>
      <c r="E140">
        <v>6.9000000000000006E-2</v>
      </c>
      <c r="F140">
        <v>0</v>
      </c>
      <c r="G140">
        <v>13</v>
      </c>
      <c r="H140" t="s">
        <v>105</v>
      </c>
      <c r="I140" s="21" t="s">
        <v>106</v>
      </c>
    </row>
    <row r="141" spans="1:10" x14ac:dyDescent="0.2">
      <c r="A141">
        <v>136</v>
      </c>
      <c r="B141">
        <v>0</v>
      </c>
      <c r="C141">
        <v>2.56653419392218</v>
      </c>
      <c r="D141">
        <v>0.82199999999999995</v>
      </c>
      <c r="E141">
        <v>0.15</v>
      </c>
      <c r="F141">
        <v>0</v>
      </c>
      <c r="G141">
        <v>13</v>
      </c>
      <c r="H141" t="s">
        <v>239</v>
      </c>
      <c r="I141" s="21" t="s">
        <v>240</v>
      </c>
    </row>
    <row r="142" spans="1:10" x14ac:dyDescent="0.2">
      <c r="A142">
        <v>137</v>
      </c>
      <c r="B142">
        <v>0</v>
      </c>
      <c r="C142">
        <v>2.3841655836912601</v>
      </c>
      <c r="D142">
        <v>0.84499999999999997</v>
      </c>
      <c r="E142">
        <v>0.104</v>
      </c>
      <c r="F142">
        <v>0</v>
      </c>
      <c r="G142">
        <v>13</v>
      </c>
      <c r="H142" t="s">
        <v>85</v>
      </c>
      <c r="I142" s="21" t="s">
        <v>86</v>
      </c>
    </row>
    <row r="143" spans="1:10" x14ac:dyDescent="0.2">
      <c r="A143">
        <v>138</v>
      </c>
      <c r="B143">
        <v>0</v>
      </c>
      <c r="C143">
        <v>2.28469152929177</v>
      </c>
      <c r="D143">
        <v>0.50800000000000001</v>
      </c>
      <c r="E143">
        <v>4.2999999999999997E-2</v>
      </c>
      <c r="F143">
        <v>0</v>
      </c>
      <c r="G143">
        <v>13</v>
      </c>
      <c r="H143" t="s">
        <v>241</v>
      </c>
      <c r="I143" s="21" t="s">
        <v>242</v>
      </c>
    </row>
    <row r="144" spans="1:10" x14ac:dyDescent="0.2">
      <c r="A144">
        <v>139</v>
      </c>
      <c r="B144">
        <v>0</v>
      </c>
      <c r="C144">
        <v>2.2527205406502899</v>
      </c>
      <c r="D144">
        <v>0.86299999999999999</v>
      </c>
      <c r="E144">
        <v>0.42499999999999999</v>
      </c>
      <c r="F144">
        <v>0</v>
      </c>
      <c r="G144">
        <v>13</v>
      </c>
      <c r="H144" t="s">
        <v>243</v>
      </c>
      <c r="I144" s="21" t="s">
        <v>244</v>
      </c>
    </row>
    <row r="145" spans="1:10" x14ac:dyDescent="0.2">
      <c r="A145">
        <v>140</v>
      </c>
      <c r="B145">
        <v>0</v>
      </c>
      <c r="C145">
        <v>2.1049359105652701</v>
      </c>
      <c r="D145">
        <v>0.44500000000000001</v>
      </c>
      <c r="E145">
        <v>3.7999999999999999E-2</v>
      </c>
      <c r="F145">
        <v>0</v>
      </c>
      <c r="G145">
        <v>13</v>
      </c>
      <c r="H145" t="s">
        <v>245</v>
      </c>
      <c r="I145" s="21" t="s">
        <v>246</v>
      </c>
    </row>
    <row r="146" spans="1:10" x14ac:dyDescent="0.2">
      <c r="A146">
        <v>141</v>
      </c>
      <c r="B146">
        <v>0</v>
      </c>
      <c r="C146">
        <v>3.93007558157431</v>
      </c>
      <c r="D146">
        <v>0.93600000000000005</v>
      </c>
      <c r="E146">
        <v>9.4E-2</v>
      </c>
      <c r="F146">
        <v>0</v>
      </c>
      <c r="G146">
        <v>14</v>
      </c>
      <c r="H146" t="s">
        <v>247</v>
      </c>
      <c r="I146" s="22" t="s">
        <v>248</v>
      </c>
    </row>
    <row r="147" spans="1:10" x14ac:dyDescent="0.2">
      <c r="A147">
        <v>142</v>
      </c>
      <c r="B147">
        <v>0</v>
      </c>
      <c r="C147">
        <v>3.38623216324594</v>
      </c>
      <c r="D147">
        <v>0.80400000000000005</v>
      </c>
      <c r="E147">
        <v>6.6000000000000003E-2</v>
      </c>
      <c r="F147">
        <v>0</v>
      </c>
      <c r="G147">
        <v>14</v>
      </c>
      <c r="H147" t="s">
        <v>249</v>
      </c>
      <c r="I147" s="22" t="s">
        <v>250</v>
      </c>
    </row>
    <row r="148" spans="1:10" x14ac:dyDescent="0.2">
      <c r="A148">
        <v>143</v>
      </c>
      <c r="B148">
        <v>0</v>
      </c>
      <c r="C148">
        <v>3.25528997692121</v>
      </c>
      <c r="D148">
        <v>0.70399999999999996</v>
      </c>
      <c r="E148">
        <v>4.7E-2</v>
      </c>
      <c r="F148">
        <v>0</v>
      </c>
      <c r="G148">
        <v>14</v>
      </c>
      <c r="H148" t="s">
        <v>251</v>
      </c>
      <c r="I148" s="22" t="s">
        <v>252</v>
      </c>
    </row>
    <row r="149" spans="1:10" x14ac:dyDescent="0.2">
      <c r="A149">
        <v>144</v>
      </c>
      <c r="B149">
        <v>0</v>
      </c>
      <c r="C149">
        <v>2.9882123967611598</v>
      </c>
      <c r="D149">
        <v>0.86099999999999999</v>
      </c>
      <c r="E149">
        <v>6.0999999999999999E-2</v>
      </c>
      <c r="F149">
        <v>0</v>
      </c>
      <c r="G149">
        <v>14</v>
      </c>
      <c r="H149" t="s">
        <v>151</v>
      </c>
      <c r="I149" s="22" t="s">
        <v>152</v>
      </c>
      <c r="J149" t="s">
        <v>460</v>
      </c>
    </row>
    <row r="150" spans="1:10" x14ac:dyDescent="0.2">
      <c r="A150">
        <v>145</v>
      </c>
      <c r="B150">
        <v>0</v>
      </c>
      <c r="C150">
        <v>2.94236389978433</v>
      </c>
      <c r="D150">
        <v>0.999</v>
      </c>
      <c r="E150">
        <v>0.60899999999999999</v>
      </c>
      <c r="F150">
        <v>0</v>
      </c>
      <c r="G150">
        <v>14</v>
      </c>
      <c r="H150" t="s">
        <v>253</v>
      </c>
      <c r="I150" s="22" t="s">
        <v>254</v>
      </c>
    </row>
    <row r="151" spans="1:10" x14ac:dyDescent="0.2">
      <c r="A151">
        <v>146</v>
      </c>
      <c r="B151">
        <v>0</v>
      </c>
      <c r="C151">
        <v>2.5922948204335201</v>
      </c>
      <c r="D151">
        <v>0.878</v>
      </c>
      <c r="E151">
        <v>0.253</v>
      </c>
      <c r="F151">
        <v>0</v>
      </c>
      <c r="G151">
        <v>14</v>
      </c>
      <c r="H151" t="s">
        <v>255</v>
      </c>
      <c r="I151" s="22" t="s">
        <v>256</v>
      </c>
    </row>
    <row r="152" spans="1:10" x14ac:dyDescent="0.2">
      <c r="A152">
        <v>147</v>
      </c>
      <c r="B152">
        <v>0</v>
      </c>
      <c r="C152">
        <v>2.5594254337568101</v>
      </c>
      <c r="D152">
        <v>0.88300000000000001</v>
      </c>
      <c r="E152">
        <v>0.17499999999999999</v>
      </c>
      <c r="F152">
        <v>0</v>
      </c>
      <c r="G152">
        <v>14</v>
      </c>
      <c r="H152" t="s">
        <v>235</v>
      </c>
      <c r="I152" s="22" t="s">
        <v>236</v>
      </c>
    </row>
    <row r="153" spans="1:10" x14ac:dyDescent="0.2">
      <c r="A153">
        <v>148</v>
      </c>
      <c r="B153">
        <v>0</v>
      </c>
      <c r="C153">
        <v>2.5291768415476898</v>
      </c>
      <c r="D153">
        <v>0.621</v>
      </c>
      <c r="E153">
        <v>0.112</v>
      </c>
      <c r="F153">
        <v>0</v>
      </c>
      <c r="G153">
        <v>14</v>
      </c>
      <c r="H153" t="s">
        <v>257</v>
      </c>
      <c r="I153" s="22" t="s">
        <v>258</v>
      </c>
    </row>
    <row r="154" spans="1:10" x14ac:dyDescent="0.2">
      <c r="A154">
        <v>149</v>
      </c>
      <c r="B154">
        <v>0</v>
      </c>
      <c r="C154">
        <v>2.43814877402485</v>
      </c>
      <c r="D154">
        <v>0.70899999999999996</v>
      </c>
      <c r="E154">
        <v>9.8000000000000004E-2</v>
      </c>
      <c r="F154">
        <v>0</v>
      </c>
      <c r="G154">
        <v>14</v>
      </c>
      <c r="H154" t="s">
        <v>259</v>
      </c>
      <c r="I154" s="22" t="s">
        <v>260</v>
      </c>
    </row>
    <row r="155" spans="1:10" x14ac:dyDescent="0.2">
      <c r="A155">
        <v>150</v>
      </c>
      <c r="B155">
        <v>0</v>
      </c>
      <c r="C155">
        <v>2.41012608964287</v>
      </c>
      <c r="D155">
        <v>0.44700000000000001</v>
      </c>
      <c r="E155">
        <v>3.6999999999999998E-2</v>
      </c>
      <c r="F155">
        <v>0</v>
      </c>
      <c r="G155">
        <v>14</v>
      </c>
      <c r="H155" t="s">
        <v>149</v>
      </c>
      <c r="I155" s="22" t="s">
        <v>150</v>
      </c>
    </row>
    <row r="156" spans="1:10" x14ac:dyDescent="0.2">
      <c r="A156">
        <v>151</v>
      </c>
      <c r="B156">
        <v>0</v>
      </c>
      <c r="C156">
        <v>3.0155183048634999</v>
      </c>
      <c r="D156">
        <v>0.81899999999999995</v>
      </c>
      <c r="E156">
        <v>7.1999999999999995E-2</v>
      </c>
      <c r="F156">
        <v>0</v>
      </c>
      <c r="G156">
        <v>15</v>
      </c>
      <c r="H156" t="s">
        <v>261</v>
      </c>
      <c r="I156" s="25" t="s">
        <v>262</v>
      </c>
    </row>
    <row r="157" spans="1:10" x14ac:dyDescent="0.2">
      <c r="A157">
        <v>152</v>
      </c>
      <c r="B157">
        <v>0</v>
      </c>
      <c r="C157">
        <v>2.8706534816901601</v>
      </c>
      <c r="D157">
        <v>0.68500000000000005</v>
      </c>
      <c r="E157">
        <v>1.7999999999999999E-2</v>
      </c>
      <c r="F157">
        <v>0</v>
      </c>
      <c r="G157">
        <v>15</v>
      </c>
      <c r="H157" t="s">
        <v>263</v>
      </c>
      <c r="I157" s="25" t="s">
        <v>264</v>
      </c>
    </row>
    <row r="158" spans="1:10" x14ac:dyDescent="0.2">
      <c r="A158">
        <v>153</v>
      </c>
      <c r="B158">
        <v>0</v>
      </c>
      <c r="C158">
        <v>2.7963805744169798</v>
      </c>
      <c r="D158">
        <v>0.97599999999999998</v>
      </c>
      <c r="E158">
        <v>0.42</v>
      </c>
      <c r="F158">
        <v>0</v>
      </c>
      <c r="G158">
        <v>15</v>
      </c>
      <c r="H158" t="s">
        <v>187</v>
      </c>
      <c r="I158" s="25" t="s">
        <v>188</v>
      </c>
    </row>
    <row r="159" spans="1:10" x14ac:dyDescent="0.2">
      <c r="A159">
        <v>154</v>
      </c>
      <c r="B159">
        <v>0</v>
      </c>
      <c r="C159">
        <v>2.7063213208679699</v>
      </c>
      <c r="D159">
        <v>0.66800000000000004</v>
      </c>
      <c r="E159">
        <v>3.5000000000000003E-2</v>
      </c>
      <c r="F159">
        <v>0</v>
      </c>
      <c r="G159">
        <v>15</v>
      </c>
      <c r="H159" t="s">
        <v>265</v>
      </c>
      <c r="I159" s="25" t="s">
        <v>266</v>
      </c>
      <c r="J159" t="s">
        <v>461</v>
      </c>
    </row>
    <row r="160" spans="1:10" x14ac:dyDescent="0.2">
      <c r="A160">
        <v>155</v>
      </c>
      <c r="B160">
        <v>0</v>
      </c>
      <c r="C160">
        <v>2.5521723591841998</v>
      </c>
      <c r="D160">
        <v>0.90100000000000002</v>
      </c>
      <c r="E160">
        <v>0.28399999999999997</v>
      </c>
      <c r="F160">
        <v>0</v>
      </c>
      <c r="G160">
        <v>15</v>
      </c>
      <c r="H160" t="s">
        <v>267</v>
      </c>
      <c r="I160" s="25" t="s">
        <v>268</v>
      </c>
    </row>
    <row r="161" spans="1:10" x14ac:dyDescent="0.2">
      <c r="A161">
        <v>156</v>
      </c>
      <c r="B161">
        <v>0</v>
      </c>
      <c r="C161">
        <v>2.4998308653727999</v>
      </c>
      <c r="D161">
        <v>0.90400000000000003</v>
      </c>
      <c r="E161">
        <v>0.185</v>
      </c>
      <c r="F161">
        <v>0</v>
      </c>
      <c r="G161">
        <v>15</v>
      </c>
      <c r="H161" t="s">
        <v>185</v>
      </c>
      <c r="I161" s="25" t="s">
        <v>186</v>
      </c>
    </row>
    <row r="162" spans="1:10" x14ac:dyDescent="0.2">
      <c r="A162">
        <v>157</v>
      </c>
      <c r="B162">
        <v>0</v>
      </c>
      <c r="C162">
        <v>2.4447369981032701</v>
      </c>
      <c r="D162">
        <v>0.94899999999999995</v>
      </c>
      <c r="E162">
        <v>0.28499999999999998</v>
      </c>
      <c r="F162">
        <v>0</v>
      </c>
      <c r="G162">
        <v>15</v>
      </c>
      <c r="H162" t="s">
        <v>181</v>
      </c>
      <c r="I162" s="25" t="s">
        <v>182</v>
      </c>
    </row>
    <row r="163" spans="1:10" x14ac:dyDescent="0.2">
      <c r="A163">
        <v>158</v>
      </c>
      <c r="B163">
        <v>0</v>
      </c>
      <c r="C163">
        <v>2.1873077315959502</v>
      </c>
      <c r="D163">
        <v>0.443</v>
      </c>
      <c r="E163">
        <v>0.01</v>
      </c>
      <c r="F163">
        <v>0</v>
      </c>
      <c r="G163">
        <v>15</v>
      </c>
      <c r="H163" t="s">
        <v>269</v>
      </c>
      <c r="I163" s="25" t="s">
        <v>270</v>
      </c>
    </row>
    <row r="164" spans="1:10" x14ac:dyDescent="0.2">
      <c r="A164">
        <v>159</v>
      </c>
      <c r="B164">
        <v>0</v>
      </c>
      <c r="C164">
        <v>2.1858069918147902</v>
      </c>
      <c r="D164">
        <v>0.95</v>
      </c>
      <c r="E164">
        <v>0.42199999999999999</v>
      </c>
      <c r="F164">
        <v>0</v>
      </c>
      <c r="G164">
        <v>15</v>
      </c>
      <c r="H164" t="s">
        <v>271</v>
      </c>
      <c r="I164" s="25" t="s">
        <v>272</v>
      </c>
    </row>
    <row r="165" spans="1:10" x14ac:dyDescent="0.2">
      <c r="A165">
        <v>160</v>
      </c>
      <c r="B165">
        <v>0</v>
      </c>
      <c r="C165">
        <v>2.1611712024859999</v>
      </c>
      <c r="D165">
        <v>0.88300000000000001</v>
      </c>
      <c r="E165">
        <v>0.29499999999999998</v>
      </c>
      <c r="F165">
        <v>0</v>
      </c>
      <c r="G165">
        <v>15</v>
      </c>
      <c r="H165" t="s">
        <v>273</v>
      </c>
      <c r="I165" s="25" t="s">
        <v>274</v>
      </c>
    </row>
    <row r="166" spans="1:10" x14ac:dyDescent="0.2">
      <c r="A166">
        <v>161</v>
      </c>
      <c r="B166">
        <v>0</v>
      </c>
      <c r="C166">
        <v>2.6239220218424202</v>
      </c>
      <c r="D166">
        <v>0.84199999999999997</v>
      </c>
      <c r="E166">
        <v>0.42699999999999999</v>
      </c>
      <c r="F166">
        <v>0</v>
      </c>
      <c r="G166">
        <v>16</v>
      </c>
      <c r="H166" t="s">
        <v>275</v>
      </c>
      <c r="I166" s="22" t="s">
        <v>276</v>
      </c>
    </row>
    <row r="167" spans="1:10" x14ac:dyDescent="0.2">
      <c r="A167">
        <v>162</v>
      </c>
      <c r="B167">
        <v>0</v>
      </c>
      <c r="C167">
        <v>1.7459163398056301</v>
      </c>
      <c r="D167">
        <v>0.26800000000000002</v>
      </c>
      <c r="E167">
        <v>3.1E-2</v>
      </c>
      <c r="F167">
        <v>0</v>
      </c>
      <c r="G167">
        <v>16</v>
      </c>
      <c r="H167" t="s">
        <v>277</v>
      </c>
      <c r="I167" s="22" t="s">
        <v>278</v>
      </c>
    </row>
    <row r="168" spans="1:10" x14ac:dyDescent="0.2">
      <c r="A168">
        <v>163</v>
      </c>
      <c r="B168">
        <v>0</v>
      </c>
      <c r="C168">
        <v>1.7432509209885201</v>
      </c>
      <c r="D168">
        <v>0.39400000000000002</v>
      </c>
      <c r="E168">
        <v>7.4999999999999997E-2</v>
      </c>
      <c r="F168">
        <v>0</v>
      </c>
      <c r="G168">
        <v>16</v>
      </c>
      <c r="H168" t="s">
        <v>249</v>
      </c>
      <c r="I168" s="22" t="s">
        <v>250</v>
      </c>
    </row>
    <row r="169" spans="1:10" x14ac:dyDescent="0.2">
      <c r="A169">
        <v>164</v>
      </c>
      <c r="B169">
        <v>0</v>
      </c>
      <c r="C169">
        <v>1.7368849232582699</v>
      </c>
      <c r="D169">
        <v>0.78100000000000003</v>
      </c>
      <c r="E169">
        <v>0.48799999999999999</v>
      </c>
      <c r="F169">
        <v>0</v>
      </c>
      <c r="G169">
        <v>16</v>
      </c>
      <c r="H169" t="s">
        <v>99</v>
      </c>
      <c r="I169" s="22" t="s">
        <v>100</v>
      </c>
    </row>
    <row r="170" spans="1:10" x14ac:dyDescent="0.2">
      <c r="A170">
        <v>165</v>
      </c>
      <c r="B170">
        <v>0</v>
      </c>
      <c r="C170">
        <v>1.62007053439993</v>
      </c>
      <c r="D170">
        <v>0.88900000000000001</v>
      </c>
      <c r="E170">
        <v>0.503</v>
      </c>
      <c r="F170">
        <v>0</v>
      </c>
      <c r="G170">
        <v>16</v>
      </c>
      <c r="H170" t="s">
        <v>279</v>
      </c>
      <c r="I170" s="22" t="s">
        <v>280</v>
      </c>
      <c r="J170" t="s">
        <v>462</v>
      </c>
    </row>
    <row r="171" spans="1:10" x14ac:dyDescent="0.2">
      <c r="A171">
        <v>166</v>
      </c>
      <c r="B171" s="1">
        <v>2.4963279118517501E-303</v>
      </c>
      <c r="C171">
        <v>1.3628947043388699</v>
      </c>
      <c r="D171">
        <v>0.71799999999999997</v>
      </c>
      <c r="E171">
        <v>0.48699999999999999</v>
      </c>
      <c r="F171" s="1">
        <v>4.0123478527193103E-299</v>
      </c>
      <c r="G171">
        <v>16</v>
      </c>
      <c r="H171" t="s">
        <v>281</v>
      </c>
      <c r="I171" s="22" t="s">
        <v>282</v>
      </c>
    </row>
    <row r="172" spans="1:10" x14ac:dyDescent="0.2">
      <c r="A172">
        <v>167</v>
      </c>
      <c r="B172" s="1">
        <v>2.47758745151542E-287</v>
      </c>
      <c r="C172">
        <v>1.6215689156210999</v>
      </c>
      <c r="D172">
        <v>0.499</v>
      </c>
      <c r="E172">
        <v>0.22600000000000001</v>
      </c>
      <c r="F172" s="1">
        <v>3.9822263108207301E-283</v>
      </c>
      <c r="G172">
        <v>16</v>
      </c>
      <c r="H172" t="s">
        <v>283</v>
      </c>
      <c r="I172" s="22" t="s">
        <v>284</v>
      </c>
    </row>
    <row r="173" spans="1:10" x14ac:dyDescent="0.2">
      <c r="A173">
        <v>168</v>
      </c>
      <c r="B173" s="1">
        <v>1.48787229341425E-286</v>
      </c>
      <c r="C173">
        <v>1.3054220373897101</v>
      </c>
      <c r="D173">
        <v>0.56799999999999995</v>
      </c>
      <c r="E173">
        <v>0.26300000000000001</v>
      </c>
      <c r="F173" s="1">
        <v>2.3914571372047201E-282</v>
      </c>
      <c r="G173">
        <v>16</v>
      </c>
      <c r="H173" t="s">
        <v>211</v>
      </c>
      <c r="I173" s="22" t="s">
        <v>212</v>
      </c>
    </row>
    <row r="174" spans="1:10" x14ac:dyDescent="0.2">
      <c r="A174">
        <v>169</v>
      </c>
      <c r="B174" s="1">
        <v>1.5631618640872901E-230</v>
      </c>
      <c r="C174">
        <v>1.48802761618324</v>
      </c>
      <c r="D174">
        <v>0.34899999999999998</v>
      </c>
      <c r="E174">
        <v>0.128</v>
      </c>
      <c r="F174" s="1">
        <v>2.5124700641474999E-226</v>
      </c>
      <c r="G174">
        <v>16</v>
      </c>
      <c r="H174" t="s">
        <v>285</v>
      </c>
      <c r="I174" s="22" t="s">
        <v>286</v>
      </c>
    </row>
    <row r="175" spans="1:10" x14ac:dyDescent="0.2">
      <c r="A175">
        <v>170</v>
      </c>
      <c r="B175" s="1">
        <v>2.3029333358671602E-161</v>
      </c>
      <c r="C175">
        <v>1.4066480747732499</v>
      </c>
      <c r="D175">
        <v>0.51900000000000002</v>
      </c>
      <c r="E175">
        <v>0.33</v>
      </c>
      <c r="F175" s="1">
        <v>3.70150475073929E-157</v>
      </c>
      <c r="G175">
        <v>16</v>
      </c>
      <c r="H175" t="s">
        <v>287</v>
      </c>
      <c r="I175" s="22" t="s">
        <v>288</v>
      </c>
    </row>
    <row r="176" spans="1:10" x14ac:dyDescent="0.2">
      <c r="A176">
        <v>171</v>
      </c>
      <c r="B176">
        <v>0</v>
      </c>
      <c r="C176">
        <v>3.2839411268883199</v>
      </c>
      <c r="D176">
        <v>0.97599999999999998</v>
      </c>
      <c r="E176">
        <v>0.11</v>
      </c>
      <c r="F176">
        <v>0</v>
      </c>
      <c r="G176">
        <v>17</v>
      </c>
      <c r="H176" t="s">
        <v>83</v>
      </c>
      <c r="I176" s="26" t="s">
        <v>84</v>
      </c>
    </row>
    <row r="177" spans="1:10" x14ac:dyDescent="0.2">
      <c r="A177">
        <v>172</v>
      </c>
      <c r="B177">
        <v>0</v>
      </c>
      <c r="C177">
        <v>3.1005959002636398</v>
      </c>
      <c r="D177">
        <v>0.93300000000000005</v>
      </c>
      <c r="E177">
        <v>0.108</v>
      </c>
      <c r="F177">
        <v>0</v>
      </c>
      <c r="G177">
        <v>17</v>
      </c>
      <c r="H177" t="s">
        <v>85</v>
      </c>
      <c r="I177" s="26" t="s">
        <v>86</v>
      </c>
    </row>
    <row r="178" spans="1:10" x14ac:dyDescent="0.2">
      <c r="A178">
        <v>173</v>
      </c>
      <c r="B178">
        <v>0</v>
      </c>
      <c r="C178">
        <v>2.28793393779068</v>
      </c>
      <c r="D178">
        <v>0.66800000000000004</v>
      </c>
      <c r="E178">
        <v>0.08</v>
      </c>
      <c r="F178">
        <v>0</v>
      </c>
      <c r="G178">
        <v>17</v>
      </c>
      <c r="H178" t="s">
        <v>87</v>
      </c>
      <c r="I178" s="26" t="s">
        <v>88</v>
      </c>
      <c r="J178" t="s">
        <v>463</v>
      </c>
    </row>
    <row r="179" spans="1:10" x14ac:dyDescent="0.2">
      <c r="A179">
        <v>174</v>
      </c>
      <c r="B179">
        <v>0</v>
      </c>
      <c r="C179">
        <v>2.0924469494818601</v>
      </c>
      <c r="D179">
        <v>0.85099999999999998</v>
      </c>
      <c r="E179">
        <v>0.64900000000000002</v>
      </c>
      <c r="F179">
        <v>0</v>
      </c>
      <c r="G179">
        <v>17</v>
      </c>
      <c r="H179" t="s">
        <v>289</v>
      </c>
      <c r="I179" s="26" t="s">
        <v>290</v>
      </c>
    </row>
    <row r="180" spans="1:10" x14ac:dyDescent="0.2">
      <c r="A180">
        <v>175</v>
      </c>
      <c r="B180">
        <v>0</v>
      </c>
      <c r="C180">
        <v>2.07716231704641</v>
      </c>
      <c r="D180">
        <v>0.94799999999999995</v>
      </c>
      <c r="E180">
        <v>0.42699999999999999</v>
      </c>
      <c r="F180">
        <v>0</v>
      </c>
      <c r="G180">
        <v>17</v>
      </c>
      <c r="H180" t="s">
        <v>275</v>
      </c>
      <c r="I180" s="26" t="s">
        <v>276</v>
      </c>
    </row>
    <row r="181" spans="1:10" x14ac:dyDescent="0.2">
      <c r="A181">
        <v>176</v>
      </c>
      <c r="B181">
        <v>0</v>
      </c>
      <c r="C181">
        <v>1.98279547671636</v>
      </c>
      <c r="D181">
        <v>0.99299999999999999</v>
      </c>
      <c r="E181">
        <v>0.73</v>
      </c>
      <c r="F181">
        <v>0</v>
      </c>
      <c r="G181">
        <v>17</v>
      </c>
      <c r="H181" t="s">
        <v>291</v>
      </c>
      <c r="I181" s="26" t="s">
        <v>292</v>
      </c>
    </row>
    <row r="182" spans="1:10" x14ac:dyDescent="0.2">
      <c r="A182">
        <v>177</v>
      </c>
      <c r="B182">
        <v>0</v>
      </c>
      <c r="C182">
        <v>1.9505777393260999</v>
      </c>
      <c r="D182">
        <v>0.502</v>
      </c>
      <c r="E182">
        <v>7.9000000000000001E-2</v>
      </c>
      <c r="F182">
        <v>0</v>
      </c>
      <c r="G182">
        <v>17</v>
      </c>
      <c r="H182" t="s">
        <v>293</v>
      </c>
      <c r="I182" s="26" t="s">
        <v>294</v>
      </c>
    </row>
    <row r="183" spans="1:10" x14ac:dyDescent="0.2">
      <c r="A183">
        <v>178</v>
      </c>
      <c r="B183">
        <v>0</v>
      </c>
      <c r="C183">
        <v>1.9092641436053801</v>
      </c>
      <c r="D183">
        <v>0.71699999999999997</v>
      </c>
      <c r="E183">
        <v>0.16400000000000001</v>
      </c>
      <c r="F183">
        <v>0</v>
      </c>
      <c r="G183">
        <v>17</v>
      </c>
      <c r="H183" t="s">
        <v>193</v>
      </c>
      <c r="I183" s="26" t="s">
        <v>194</v>
      </c>
    </row>
    <row r="184" spans="1:10" x14ac:dyDescent="0.2">
      <c r="A184">
        <v>179</v>
      </c>
      <c r="B184">
        <v>0</v>
      </c>
      <c r="C184">
        <v>1.9046894755972299</v>
      </c>
      <c r="D184">
        <v>0.66200000000000003</v>
      </c>
      <c r="E184">
        <v>0.159</v>
      </c>
      <c r="F184">
        <v>0</v>
      </c>
      <c r="G184">
        <v>17</v>
      </c>
      <c r="H184" t="s">
        <v>295</v>
      </c>
      <c r="I184" s="26" t="s">
        <v>296</v>
      </c>
    </row>
    <row r="185" spans="1:10" x14ac:dyDescent="0.2">
      <c r="A185">
        <v>180</v>
      </c>
      <c r="B185">
        <v>0</v>
      </c>
      <c r="C185">
        <v>1.8767075653634899</v>
      </c>
      <c r="D185">
        <v>0.77700000000000002</v>
      </c>
      <c r="E185">
        <v>0.26300000000000001</v>
      </c>
      <c r="F185">
        <v>0</v>
      </c>
      <c r="G185">
        <v>17</v>
      </c>
      <c r="H185" t="s">
        <v>297</v>
      </c>
      <c r="I185" s="26" t="s">
        <v>298</v>
      </c>
    </row>
    <row r="186" spans="1:10" x14ac:dyDescent="0.2">
      <c r="A186">
        <v>181</v>
      </c>
      <c r="B186">
        <v>0</v>
      </c>
      <c r="C186">
        <v>3.0899532818447599</v>
      </c>
      <c r="D186">
        <v>0.95199999999999996</v>
      </c>
      <c r="E186">
        <v>0.29399999999999998</v>
      </c>
      <c r="F186">
        <v>0</v>
      </c>
      <c r="G186">
        <v>18</v>
      </c>
      <c r="H186" t="s">
        <v>299</v>
      </c>
      <c r="I186" s="21" t="s">
        <v>300</v>
      </c>
    </row>
    <row r="187" spans="1:10" x14ac:dyDescent="0.2">
      <c r="A187">
        <v>182</v>
      </c>
      <c r="B187">
        <v>0</v>
      </c>
      <c r="C187">
        <v>2.6566292276600501</v>
      </c>
      <c r="D187">
        <v>0.32800000000000001</v>
      </c>
      <c r="E187">
        <v>0.01</v>
      </c>
      <c r="F187">
        <v>0</v>
      </c>
      <c r="G187">
        <v>18</v>
      </c>
      <c r="H187" t="s">
        <v>301</v>
      </c>
      <c r="I187" s="21" t="s">
        <v>302</v>
      </c>
    </row>
    <row r="188" spans="1:10" x14ac:dyDescent="0.2">
      <c r="A188">
        <v>183</v>
      </c>
      <c r="B188">
        <v>0</v>
      </c>
      <c r="C188">
        <v>2.56854000142574</v>
      </c>
      <c r="D188">
        <v>0.71299999999999997</v>
      </c>
      <c r="E188">
        <v>0.14000000000000001</v>
      </c>
      <c r="F188">
        <v>0</v>
      </c>
      <c r="G188">
        <v>18</v>
      </c>
      <c r="H188" t="s">
        <v>303</v>
      </c>
      <c r="I188" s="21" t="s">
        <v>304</v>
      </c>
    </row>
    <row r="189" spans="1:10" x14ac:dyDescent="0.2">
      <c r="A189">
        <v>184</v>
      </c>
      <c r="B189">
        <v>0</v>
      </c>
      <c r="C189">
        <v>2.3571120091711699</v>
      </c>
      <c r="D189">
        <v>0.95499999999999996</v>
      </c>
      <c r="E189">
        <v>0.33600000000000002</v>
      </c>
      <c r="F189">
        <v>0</v>
      </c>
      <c r="G189">
        <v>18</v>
      </c>
      <c r="H189" t="s">
        <v>305</v>
      </c>
      <c r="I189" s="21" t="s">
        <v>306</v>
      </c>
    </row>
    <row r="190" spans="1:10" x14ac:dyDescent="0.2">
      <c r="A190">
        <v>185</v>
      </c>
      <c r="B190">
        <v>0</v>
      </c>
      <c r="C190">
        <v>2.2590660963948701</v>
      </c>
      <c r="D190">
        <v>0.86299999999999999</v>
      </c>
      <c r="E190">
        <v>0.34</v>
      </c>
      <c r="F190">
        <v>0</v>
      </c>
      <c r="G190">
        <v>18</v>
      </c>
      <c r="H190" t="s">
        <v>307</v>
      </c>
      <c r="I190" s="21" t="s">
        <v>308</v>
      </c>
      <c r="J190" t="s">
        <v>464</v>
      </c>
    </row>
    <row r="191" spans="1:10" x14ac:dyDescent="0.2">
      <c r="A191">
        <v>186</v>
      </c>
      <c r="B191">
        <v>0</v>
      </c>
      <c r="C191">
        <v>2.1011860335854902</v>
      </c>
      <c r="D191">
        <v>0.66700000000000004</v>
      </c>
      <c r="E191">
        <v>9.7000000000000003E-2</v>
      </c>
      <c r="F191">
        <v>0</v>
      </c>
      <c r="G191">
        <v>18</v>
      </c>
      <c r="H191" t="s">
        <v>167</v>
      </c>
      <c r="I191" s="21" t="s">
        <v>168</v>
      </c>
    </row>
    <row r="192" spans="1:10" x14ac:dyDescent="0.2">
      <c r="A192">
        <v>187</v>
      </c>
      <c r="B192">
        <v>0</v>
      </c>
      <c r="C192">
        <v>2.0818227774916598</v>
      </c>
      <c r="D192">
        <v>0.39200000000000002</v>
      </c>
      <c r="E192">
        <v>4.8000000000000001E-2</v>
      </c>
      <c r="F192">
        <v>0</v>
      </c>
      <c r="G192">
        <v>18</v>
      </c>
      <c r="H192" t="s">
        <v>309</v>
      </c>
      <c r="I192" s="21" t="s">
        <v>310</v>
      </c>
    </row>
    <row r="193" spans="1:10" x14ac:dyDescent="0.2">
      <c r="A193">
        <v>188</v>
      </c>
      <c r="B193">
        <v>0</v>
      </c>
      <c r="C193">
        <v>2.07921559687846</v>
      </c>
      <c r="D193">
        <v>0.81899999999999995</v>
      </c>
      <c r="E193">
        <v>0.36499999999999999</v>
      </c>
      <c r="F193">
        <v>0</v>
      </c>
      <c r="G193">
        <v>18</v>
      </c>
      <c r="H193" t="s">
        <v>311</v>
      </c>
      <c r="I193" s="21" t="s">
        <v>312</v>
      </c>
    </row>
    <row r="194" spans="1:10" x14ac:dyDescent="0.2">
      <c r="A194">
        <v>189</v>
      </c>
      <c r="B194">
        <v>0</v>
      </c>
      <c r="C194">
        <v>2.0571433335771898</v>
      </c>
      <c r="D194">
        <v>0.625</v>
      </c>
      <c r="E194">
        <v>0.13700000000000001</v>
      </c>
      <c r="F194">
        <v>0</v>
      </c>
      <c r="G194">
        <v>18</v>
      </c>
      <c r="H194" t="s">
        <v>313</v>
      </c>
      <c r="I194" s="21" t="s">
        <v>314</v>
      </c>
    </row>
    <row r="195" spans="1:10" x14ac:dyDescent="0.2">
      <c r="A195">
        <v>190</v>
      </c>
      <c r="B195">
        <v>0</v>
      </c>
      <c r="C195">
        <v>1.98609341763944</v>
      </c>
      <c r="D195">
        <v>0.35299999999999998</v>
      </c>
      <c r="E195">
        <v>2.7E-2</v>
      </c>
      <c r="F195">
        <v>0</v>
      </c>
      <c r="G195">
        <v>18</v>
      </c>
      <c r="H195" t="s">
        <v>315</v>
      </c>
      <c r="I195" s="21" t="s">
        <v>316</v>
      </c>
    </row>
    <row r="196" spans="1:10" x14ac:dyDescent="0.2">
      <c r="A196">
        <v>191</v>
      </c>
      <c r="B196">
        <v>0</v>
      </c>
      <c r="C196">
        <v>5.7600501264256403</v>
      </c>
      <c r="D196">
        <v>0.96299999999999997</v>
      </c>
      <c r="E196">
        <v>3.3000000000000002E-2</v>
      </c>
      <c r="F196">
        <v>0</v>
      </c>
      <c r="G196">
        <v>19</v>
      </c>
      <c r="H196" t="s">
        <v>317</v>
      </c>
      <c r="I196" s="27" t="s">
        <v>318</v>
      </c>
    </row>
    <row r="197" spans="1:10" x14ac:dyDescent="0.2">
      <c r="A197">
        <v>192</v>
      </c>
      <c r="B197">
        <v>0</v>
      </c>
      <c r="C197">
        <v>5.0927979114942898</v>
      </c>
      <c r="D197">
        <v>0.90200000000000002</v>
      </c>
      <c r="E197">
        <v>1.7000000000000001E-2</v>
      </c>
      <c r="F197">
        <v>0</v>
      </c>
      <c r="G197">
        <v>19</v>
      </c>
      <c r="H197" t="s">
        <v>319</v>
      </c>
      <c r="I197" s="27" t="s">
        <v>320</v>
      </c>
    </row>
    <row r="198" spans="1:10" x14ac:dyDescent="0.2">
      <c r="A198">
        <v>193</v>
      </c>
      <c r="B198">
        <v>0</v>
      </c>
      <c r="C198">
        <v>5.0375399627637503</v>
      </c>
      <c r="D198">
        <v>0.96399999999999997</v>
      </c>
      <c r="E198">
        <v>7.0999999999999994E-2</v>
      </c>
      <c r="F198">
        <v>0</v>
      </c>
      <c r="G198">
        <v>19</v>
      </c>
      <c r="H198" t="s">
        <v>249</v>
      </c>
      <c r="I198" s="27" t="s">
        <v>250</v>
      </c>
    </row>
    <row r="199" spans="1:10" x14ac:dyDescent="0.2">
      <c r="A199">
        <v>194</v>
      </c>
      <c r="B199">
        <v>0</v>
      </c>
      <c r="C199">
        <v>4.2498104787863102</v>
      </c>
      <c r="D199">
        <v>0.872</v>
      </c>
      <c r="E199">
        <v>6.2E-2</v>
      </c>
      <c r="F199">
        <v>0</v>
      </c>
      <c r="G199">
        <v>19</v>
      </c>
      <c r="H199" t="s">
        <v>321</v>
      </c>
      <c r="I199" s="27" t="s">
        <v>322</v>
      </c>
    </row>
    <row r="200" spans="1:10" x14ac:dyDescent="0.2">
      <c r="A200">
        <v>195</v>
      </c>
      <c r="B200">
        <v>0</v>
      </c>
      <c r="C200">
        <v>3.8196295657872601</v>
      </c>
      <c r="D200">
        <v>0.75800000000000001</v>
      </c>
      <c r="E200">
        <v>1.6E-2</v>
      </c>
      <c r="F200">
        <v>0</v>
      </c>
      <c r="G200">
        <v>19</v>
      </c>
      <c r="H200" t="s">
        <v>323</v>
      </c>
      <c r="I200" s="27" t="s">
        <v>324</v>
      </c>
    </row>
    <row r="201" spans="1:10" x14ac:dyDescent="0.2">
      <c r="A201">
        <v>196</v>
      </c>
      <c r="B201">
        <v>0</v>
      </c>
      <c r="C201">
        <v>3.71939332720831</v>
      </c>
      <c r="D201">
        <v>0.88900000000000001</v>
      </c>
      <c r="E201">
        <v>0.13</v>
      </c>
      <c r="F201">
        <v>0</v>
      </c>
      <c r="G201">
        <v>19</v>
      </c>
      <c r="H201" t="s">
        <v>325</v>
      </c>
      <c r="I201" s="27" t="s">
        <v>326</v>
      </c>
      <c r="J201" t="s">
        <v>465</v>
      </c>
    </row>
    <row r="202" spans="1:10" x14ac:dyDescent="0.2">
      <c r="A202">
        <v>197</v>
      </c>
      <c r="B202">
        <v>0</v>
      </c>
      <c r="C202">
        <v>3.5989134937095</v>
      </c>
      <c r="D202">
        <v>0.87</v>
      </c>
      <c r="E202">
        <v>0.10199999999999999</v>
      </c>
      <c r="F202">
        <v>0</v>
      </c>
      <c r="G202">
        <v>19</v>
      </c>
      <c r="H202" t="s">
        <v>259</v>
      </c>
      <c r="I202" s="27" t="s">
        <v>260</v>
      </c>
    </row>
    <row r="203" spans="1:10" x14ac:dyDescent="0.2">
      <c r="A203">
        <v>198</v>
      </c>
      <c r="B203">
        <v>0</v>
      </c>
      <c r="C203">
        <v>3.5794798971144801</v>
      </c>
      <c r="D203">
        <v>0.94499999999999995</v>
      </c>
      <c r="E203">
        <v>0.39600000000000002</v>
      </c>
      <c r="F203">
        <v>0</v>
      </c>
      <c r="G203">
        <v>19</v>
      </c>
      <c r="H203" t="s">
        <v>327</v>
      </c>
      <c r="I203" s="27" t="s">
        <v>328</v>
      </c>
    </row>
    <row r="204" spans="1:10" x14ac:dyDescent="0.2">
      <c r="A204">
        <v>199</v>
      </c>
      <c r="B204">
        <v>0</v>
      </c>
      <c r="C204">
        <v>3.3589163401872302</v>
      </c>
      <c r="D204">
        <v>0.81</v>
      </c>
      <c r="E204">
        <v>0.104</v>
      </c>
      <c r="F204">
        <v>0</v>
      </c>
      <c r="G204">
        <v>19</v>
      </c>
      <c r="H204" t="s">
        <v>329</v>
      </c>
      <c r="I204" s="27" t="s">
        <v>330</v>
      </c>
    </row>
    <row r="205" spans="1:10" x14ac:dyDescent="0.2">
      <c r="A205">
        <v>200</v>
      </c>
      <c r="B205">
        <v>0</v>
      </c>
      <c r="C205">
        <v>3.2114454929195202</v>
      </c>
      <c r="D205">
        <v>0.434</v>
      </c>
      <c r="E205">
        <v>0</v>
      </c>
      <c r="F205">
        <v>0</v>
      </c>
      <c r="G205">
        <v>19</v>
      </c>
      <c r="H205" t="s">
        <v>331</v>
      </c>
      <c r="I205" s="27" t="s">
        <v>332</v>
      </c>
    </row>
    <row r="206" spans="1:10" x14ac:dyDescent="0.2">
      <c r="A206">
        <v>201</v>
      </c>
      <c r="B206">
        <v>0</v>
      </c>
      <c r="C206">
        <v>6.0931312956022499</v>
      </c>
      <c r="D206">
        <v>0.97699999999999998</v>
      </c>
      <c r="E206">
        <v>6.0000000000000001E-3</v>
      </c>
      <c r="F206">
        <v>0</v>
      </c>
      <c r="G206">
        <v>20</v>
      </c>
      <c r="H206" t="s">
        <v>333</v>
      </c>
      <c r="I206" s="28" t="s">
        <v>334</v>
      </c>
    </row>
    <row r="207" spans="1:10" x14ac:dyDescent="0.2">
      <c r="A207">
        <v>202</v>
      </c>
      <c r="B207">
        <v>0</v>
      </c>
      <c r="C207">
        <v>4.99845924188255</v>
      </c>
      <c r="D207">
        <v>0.84099999999999997</v>
      </c>
      <c r="E207">
        <v>3.0000000000000001E-3</v>
      </c>
      <c r="F207">
        <v>0</v>
      </c>
      <c r="G207">
        <v>20</v>
      </c>
      <c r="H207" t="s">
        <v>335</v>
      </c>
      <c r="I207" s="28" t="s">
        <v>336</v>
      </c>
    </row>
    <row r="208" spans="1:10" x14ac:dyDescent="0.2">
      <c r="A208">
        <v>203</v>
      </c>
      <c r="B208">
        <v>0</v>
      </c>
      <c r="C208">
        <v>3.8081974554707698</v>
      </c>
      <c r="D208">
        <v>0.59699999999999998</v>
      </c>
      <c r="E208">
        <v>8.0000000000000002E-3</v>
      </c>
      <c r="F208">
        <v>0</v>
      </c>
      <c r="G208">
        <v>20</v>
      </c>
      <c r="H208" t="s">
        <v>337</v>
      </c>
      <c r="I208" s="28" t="s">
        <v>338</v>
      </c>
    </row>
    <row r="209" spans="1:10" x14ac:dyDescent="0.2">
      <c r="A209">
        <v>204</v>
      </c>
      <c r="B209">
        <v>0</v>
      </c>
      <c r="C209">
        <v>3.4917861808112902</v>
      </c>
      <c r="D209">
        <v>0.77400000000000002</v>
      </c>
      <c r="E209">
        <v>0.16600000000000001</v>
      </c>
      <c r="F209">
        <v>0</v>
      </c>
      <c r="G209">
        <v>20</v>
      </c>
      <c r="H209" t="s">
        <v>193</v>
      </c>
      <c r="I209" s="28" t="s">
        <v>194</v>
      </c>
      <c r="J209" t="s">
        <v>466</v>
      </c>
    </row>
    <row r="210" spans="1:10" x14ac:dyDescent="0.2">
      <c r="A210">
        <v>205</v>
      </c>
      <c r="B210">
        <v>0</v>
      </c>
      <c r="C210">
        <v>2.84696659398108</v>
      </c>
      <c r="D210">
        <v>0.85899999999999999</v>
      </c>
      <c r="E210">
        <v>0.32700000000000001</v>
      </c>
      <c r="F210">
        <v>0</v>
      </c>
      <c r="G210">
        <v>20</v>
      </c>
      <c r="H210" t="s">
        <v>339</v>
      </c>
      <c r="I210" s="28" t="s">
        <v>340</v>
      </c>
    </row>
    <row r="211" spans="1:10" x14ac:dyDescent="0.2">
      <c r="A211">
        <v>206</v>
      </c>
      <c r="B211">
        <v>0</v>
      </c>
      <c r="C211">
        <v>2.5505587729917698</v>
      </c>
      <c r="D211">
        <v>0.57599999999999996</v>
      </c>
      <c r="E211">
        <v>7.8E-2</v>
      </c>
      <c r="F211">
        <v>0</v>
      </c>
      <c r="G211">
        <v>20</v>
      </c>
      <c r="H211" t="s">
        <v>105</v>
      </c>
      <c r="I211" s="28" t="s">
        <v>106</v>
      </c>
    </row>
    <row r="212" spans="1:10" x14ac:dyDescent="0.2">
      <c r="A212">
        <v>207</v>
      </c>
      <c r="B212">
        <v>0</v>
      </c>
      <c r="C212">
        <v>2.32847142501871</v>
      </c>
      <c r="D212">
        <v>0.56200000000000006</v>
      </c>
      <c r="E212">
        <v>7.5999999999999998E-2</v>
      </c>
      <c r="F212">
        <v>0</v>
      </c>
      <c r="G212">
        <v>20</v>
      </c>
      <c r="H212" t="s">
        <v>233</v>
      </c>
      <c r="I212" s="28" t="s">
        <v>234</v>
      </c>
    </row>
    <row r="213" spans="1:10" x14ac:dyDescent="0.2">
      <c r="A213">
        <v>208</v>
      </c>
      <c r="B213">
        <v>0</v>
      </c>
      <c r="C213">
        <v>2.2540277517026599</v>
      </c>
      <c r="D213">
        <v>0.80100000000000005</v>
      </c>
      <c r="E213">
        <v>0.25700000000000001</v>
      </c>
      <c r="F213">
        <v>0</v>
      </c>
      <c r="G213">
        <v>20</v>
      </c>
      <c r="H213" t="s">
        <v>341</v>
      </c>
      <c r="I213" s="28" t="s">
        <v>342</v>
      </c>
    </row>
    <row r="214" spans="1:10" x14ac:dyDescent="0.2">
      <c r="A214">
        <v>209</v>
      </c>
      <c r="B214">
        <v>0</v>
      </c>
      <c r="C214">
        <v>2.0805890324548102</v>
      </c>
      <c r="D214">
        <v>0.38</v>
      </c>
      <c r="E214">
        <v>3.5000000000000003E-2</v>
      </c>
      <c r="F214">
        <v>0</v>
      </c>
      <c r="G214">
        <v>20</v>
      </c>
      <c r="H214" t="s">
        <v>343</v>
      </c>
      <c r="I214" s="28" t="s">
        <v>344</v>
      </c>
    </row>
    <row r="215" spans="1:10" x14ac:dyDescent="0.2">
      <c r="A215">
        <v>210</v>
      </c>
      <c r="B215">
        <v>0</v>
      </c>
      <c r="C215">
        <v>1.9094482044810199</v>
      </c>
      <c r="D215">
        <v>0.63100000000000001</v>
      </c>
      <c r="E215">
        <v>0.23599999999999999</v>
      </c>
      <c r="F215">
        <v>0</v>
      </c>
      <c r="G215">
        <v>20</v>
      </c>
      <c r="H215" t="s">
        <v>95</v>
      </c>
      <c r="I215" s="28" t="s">
        <v>96</v>
      </c>
    </row>
    <row r="216" spans="1:10" x14ac:dyDescent="0.2">
      <c r="A216">
        <v>211</v>
      </c>
      <c r="B216">
        <v>0</v>
      </c>
      <c r="C216">
        <v>3.77829301024871</v>
      </c>
      <c r="D216">
        <v>0.97299999999999998</v>
      </c>
      <c r="E216">
        <v>0.29099999999999998</v>
      </c>
      <c r="F216">
        <v>0</v>
      </c>
      <c r="G216">
        <v>21</v>
      </c>
      <c r="H216" t="s">
        <v>181</v>
      </c>
      <c r="I216" s="19" t="s">
        <v>182</v>
      </c>
    </row>
    <row r="217" spans="1:10" x14ac:dyDescent="0.2">
      <c r="A217">
        <v>212</v>
      </c>
      <c r="B217">
        <v>0</v>
      </c>
      <c r="C217">
        <v>3.75277946101252</v>
      </c>
      <c r="D217">
        <v>0.85</v>
      </c>
      <c r="E217">
        <v>0.05</v>
      </c>
      <c r="F217">
        <v>0</v>
      </c>
      <c r="G217">
        <v>21</v>
      </c>
      <c r="H217" t="s">
        <v>345</v>
      </c>
      <c r="I217" s="19" t="s">
        <v>346</v>
      </c>
    </row>
    <row r="218" spans="1:10" x14ac:dyDescent="0.2">
      <c r="A218">
        <v>213</v>
      </c>
      <c r="B218">
        <v>0</v>
      </c>
      <c r="C218">
        <v>3.26248648519435</v>
      </c>
      <c r="D218">
        <v>0.98599999999999999</v>
      </c>
      <c r="E218">
        <v>0.54800000000000004</v>
      </c>
      <c r="F218">
        <v>0</v>
      </c>
      <c r="G218">
        <v>21</v>
      </c>
      <c r="H218" t="s">
        <v>347</v>
      </c>
      <c r="I218" s="19" t="s">
        <v>348</v>
      </c>
    </row>
    <row r="219" spans="1:10" x14ac:dyDescent="0.2">
      <c r="A219">
        <v>214</v>
      </c>
      <c r="B219">
        <v>0</v>
      </c>
      <c r="C219">
        <v>2.5518822467353699</v>
      </c>
      <c r="D219">
        <v>0.51300000000000001</v>
      </c>
      <c r="E219">
        <v>3.9E-2</v>
      </c>
      <c r="F219">
        <v>0</v>
      </c>
      <c r="G219">
        <v>21</v>
      </c>
      <c r="H219" t="s">
        <v>349</v>
      </c>
      <c r="I219" s="19" t="s">
        <v>350</v>
      </c>
    </row>
    <row r="220" spans="1:10" x14ac:dyDescent="0.2">
      <c r="A220">
        <v>215</v>
      </c>
      <c r="B220">
        <v>0</v>
      </c>
      <c r="C220">
        <v>2.49575895999706</v>
      </c>
      <c r="D220">
        <v>0.75</v>
      </c>
      <c r="E220">
        <v>7.5999999999999998E-2</v>
      </c>
      <c r="F220">
        <v>0</v>
      </c>
      <c r="G220">
        <v>21</v>
      </c>
      <c r="H220" t="s">
        <v>351</v>
      </c>
      <c r="I220" s="19" t="s">
        <v>352</v>
      </c>
      <c r="J220" t="s">
        <v>467</v>
      </c>
    </row>
    <row r="221" spans="1:10" x14ac:dyDescent="0.2">
      <c r="A221">
        <v>216</v>
      </c>
      <c r="B221">
        <v>0</v>
      </c>
      <c r="C221">
        <v>2.4677148180900401</v>
      </c>
      <c r="D221">
        <v>0.77500000000000002</v>
      </c>
      <c r="E221">
        <v>0.10299999999999999</v>
      </c>
      <c r="F221">
        <v>0</v>
      </c>
      <c r="G221">
        <v>21</v>
      </c>
      <c r="H221" t="s">
        <v>353</v>
      </c>
      <c r="I221" s="19" t="s">
        <v>354</v>
      </c>
    </row>
    <row r="222" spans="1:10" x14ac:dyDescent="0.2">
      <c r="A222">
        <v>217</v>
      </c>
      <c r="B222">
        <v>0</v>
      </c>
      <c r="C222">
        <v>2.4304819950677801</v>
      </c>
      <c r="D222">
        <v>0.81699999999999995</v>
      </c>
      <c r="E222">
        <v>0.19700000000000001</v>
      </c>
      <c r="F222">
        <v>0</v>
      </c>
      <c r="G222">
        <v>21</v>
      </c>
      <c r="H222" t="s">
        <v>355</v>
      </c>
      <c r="I222" s="19" t="s">
        <v>356</v>
      </c>
    </row>
    <row r="223" spans="1:10" x14ac:dyDescent="0.2">
      <c r="A223">
        <v>218</v>
      </c>
      <c r="B223">
        <v>0</v>
      </c>
      <c r="C223">
        <v>2.42162219082131</v>
      </c>
      <c r="D223">
        <v>0.97499999999999998</v>
      </c>
      <c r="E223">
        <v>0.57799999999999996</v>
      </c>
      <c r="F223">
        <v>0</v>
      </c>
      <c r="G223">
        <v>21</v>
      </c>
      <c r="H223" t="s">
        <v>195</v>
      </c>
      <c r="I223" s="19" t="s">
        <v>196</v>
      </c>
    </row>
    <row r="224" spans="1:10" x14ac:dyDescent="0.2">
      <c r="A224">
        <v>219</v>
      </c>
      <c r="B224">
        <v>0</v>
      </c>
      <c r="C224">
        <v>2.31949010706506</v>
      </c>
      <c r="D224">
        <v>0.89800000000000002</v>
      </c>
      <c r="E224">
        <v>0.192</v>
      </c>
      <c r="F224">
        <v>0</v>
      </c>
      <c r="G224">
        <v>21</v>
      </c>
      <c r="H224" t="s">
        <v>185</v>
      </c>
      <c r="I224" s="19" t="s">
        <v>186</v>
      </c>
    </row>
    <row r="225" spans="1:10" x14ac:dyDescent="0.2">
      <c r="A225">
        <v>220</v>
      </c>
      <c r="B225">
        <v>0</v>
      </c>
      <c r="C225">
        <v>2.2930082900893498</v>
      </c>
      <c r="D225">
        <v>0.81399999999999995</v>
      </c>
      <c r="E225">
        <v>0.104</v>
      </c>
      <c r="F225">
        <v>0</v>
      </c>
      <c r="G225">
        <v>21</v>
      </c>
      <c r="H225" t="s">
        <v>247</v>
      </c>
      <c r="I225" s="19" t="s">
        <v>248</v>
      </c>
    </row>
    <row r="226" spans="1:10" x14ac:dyDescent="0.2">
      <c r="A226">
        <v>221</v>
      </c>
      <c r="B226">
        <v>0</v>
      </c>
      <c r="C226">
        <v>2.7698327420212601</v>
      </c>
      <c r="D226">
        <v>0.55000000000000004</v>
      </c>
      <c r="E226">
        <v>2.3E-2</v>
      </c>
      <c r="F226">
        <v>0</v>
      </c>
      <c r="G226">
        <v>22</v>
      </c>
      <c r="H226" t="s">
        <v>357</v>
      </c>
      <c r="I226" s="25" t="s">
        <v>358</v>
      </c>
    </row>
    <row r="227" spans="1:10" x14ac:dyDescent="0.2">
      <c r="A227">
        <v>222</v>
      </c>
      <c r="B227">
        <v>0</v>
      </c>
      <c r="C227">
        <v>2.66374318752354</v>
      </c>
      <c r="D227">
        <v>0.44400000000000001</v>
      </c>
      <c r="E227">
        <v>0.04</v>
      </c>
      <c r="F227">
        <v>0</v>
      </c>
      <c r="G227">
        <v>22</v>
      </c>
      <c r="H227" t="s">
        <v>69</v>
      </c>
      <c r="I227" s="25" t="s">
        <v>70</v>
      </c>
    </row>
    <row r="228" spans="1:10" x14ac:dyDescent="0.2">
      <c r="A228">
        <v>223</v>
      </c>
      <c r="B228">
        <v>0</v>
      </c>
      <c r="C228">
        <v>2.1224386598198799</v>
      </c>
      <c r="D228">
        <v>0.72699999999999998</v>
      </c>
      <c r="E228">
        <v>0.113</v>
      </c>
      <c r="F228">
        <v>0</v>
      </c>
      <c r="G228">
        <v>22</v>
      </c>
      <c r="H228" t="s">
        <v>117</v>
      </c>
      <c r="I228" s="25" t="s">
        <v>118</v>
      </c>
    </row>
    <row r="229" spans="1:10" x14ac:dyDescent="0.2">
      <c r="A229">
        <v>224</v>
      </c>
      <c r="B229">
        <v>0</v>
      </c>
      <c r="C229">
        <v>1.9917977546427601</v>
      </c>
      <c r="D229">
        <v>0.61899999999999999</v>
      </c>
      <c r="E229">
        <v>0.106</v>
      </c>
      <c r="F229">
        <v>0</v>
      </c>
      <c r="G229">
        <v>22</v>
      </c>
      <c r="H229" t="s">
        <v>127</v>
      </c>
      <c r="I229" s="25" t="s">
        <v>128</v>
      </c>
    </row>
    <row r="230" spans="1:10" x14ac:dyDescent="0.2">
      <c r="A230">
        <v>225</v>
      </c>
      <c r="B230">
        <v>0</v>
      </c>
      <c r="C230">
        <v>1.91732473425248</v>
      </c>
      <c r="D230">
        <v>0.38700000000000001</v>
      </c>
      <c r="E230">
        <v>3.6999999999999998E-2</v>
      </c>
      <c r="F230">
        <v>0</v>
      </c>
      <c r="G230">
        <v>22</v>
      </c>
      <c r="H230" t="s">
        <v>359</v>
      </c>
      <c r="I230" s="25" t="s">
        <v>360</v>
      </c>
      <c r="J230" t="s">
        <v>468</v>
      </c>
    </row>
    <row r="231" spans="1:10" x14ac:dyDescent="0.2">
      <c r="A231">
        <v>226</v>
      </c>
      <c r="B231" s="1">
        <v>9.1803256716573495E-305</v>
      </c>
      <c r="C231">
        <v>1.62536436258733</v>
      </c>
      <c r="D231">
        <v>0.312</v>
      </c>
      <c r="E231">
        <v>4.8000000000000001E-2</v>
      </c>
      <c r="F231" s="1">
        <v>1.47555374520549E-300</v>
      </c>
      <c r="G231">
        <v>22</v>
      </c>
      <c r="H231" t="s">
        <v>361</v>
      </c>
      <c r="I231" s="25" t="s">
        <v>362</v>
      </c>
    </row>
    <row r="232" spans="1:10" x14ac:dyDescent="0.2">
      <c r="A232">
        <v>227</v>
      </c>
      <c r="B232" s="1">
        <v>2.7709850156856501E-238</v>
      </c>
      <c r="C232">
        <v>1.7228240301426201</v>
      </c>
      <c r="D232">
        <v>0.71</v>
      </c>
      <c r="E232">
        <v>0.27700000000000002</v>
      </c>
      <c r="F232" s="1">
        <v>4.4538042157115399E-234</v>
      </c>
      <c r="G232">
        <v>22</v>
      </c>
      <c r="H232" t="s">
        <v>125</v>
      </c>
      <c r="I232" s="25" t="s">
        <v>126</v>
      </c>
    </row>
    <row r="233" spans="1:10" x14ac:dyDescent="0.2">
      <c r="A233">
        <v>228</v>
      </c>
      <c r="B233" s="1">
        <v>5.4569930942491399E-225</v>
      </c>
      <c r="C233">
        <v>1.55062762728907</v>
      </c>
      <c r="D233">
        <v>0.83099999999999996</v>
      </c>
      <c r="E233">
        <v>0.42099999999999999</v>
      </c>
      <c r="F233" s="1">
        <v>8.7710250003866501E-221</v>
      </c>
      <c r="G233">
        <v>22</v>
      </c>
      <c r="H233" t="s">
        <v>159</v>
      </c>
      <c r="I233" s="25" t="s">
        <v>160</v>
      </c>
    </row>
    <row r="234" spans="1:10" x14ac:dyDescent="0.2">
      <c r="A234">
        <v>229</v>
      </c>
      <c r="B234" s="1">
        <v>4.2787105274950603E-111</v>
      </c>
      <c r="C234">
        <v>1.7715367520968801</v>
      </c>
      <c r="D234">
        <v>0.746</v>
      </c>
      <c r="E234">
        <v>0.60099999999999998</v>
      </c>
      <c r="F234" s="1">
        <v>6.8771714308428095E-107</v>
      </c>
      <c r="G234">
        <v>22</v>
      </c>
      <c r="H234" t="s">
        <v>153</v>
      </c>
      <c r="I234" s="25" t="s">
        <v>154</v>
      </c>
    </row>
    <row r="235" spans="1:10" x14ac:dyDescent="0.2">
      <c r="A235">
        <v>230</v>
      </c>
      <c r="B235" s="1">
        <v>1.79663242248295E-44</v>
      </c>
      <c r="C235">
        <v>1.63738990349072</v>
      </c>
      <c r="D235">
        <v>0.376</v>
      </c>
      <c r="E235">
        <v>0.218</v>
      </c>
      <c r="F235" s="1">
        <v>2.8877272926568499E-40</v>
      </c>
      <c r="G235">
        <v>22</v>
      </c>
      <c r="H235" t="s">
        <v>207</v>
      </c>
      <c r="I235" s="25" t="s">
        <v>208</v>
      </c>
    </row>
    <row r="236" spans="1:10" x14ac:dyDescent="0.2">
      <c r="A236">
        <v>231</v>
      </c>
      <c r="B236">
        <v>0</v>
      </c>
      <c r="C236">
        <v>3.0910063615538799</v>
      </c>
      <c r="D236">
        <v>0.85499999999999998</v>
      </c>
      <c r="E236">
        <v>0.16300000000000001</v>
      </c>
      <c r="F236">
        <v>0</v>
      </c>
      <c r="G236">
        <v>23</v>
      </c>
      <c r="H236" t="s">
        <v>295</v>
      </c>
      <c r="I236" s="20" t="s">
        <v>296</v>
      </c>
    </row>
    <row r="237" spans="1:10" x14ac:dyDescent="0.2">
      <c r="A237">
        <v>232</v>
      </c>
      <c r="B237">
        <v>0</v>
      </c>
      <c r="C237">
        <v>2.9130832995241001</v>
      </c>
      <c r="D237">
        <v>0.52</v>
      </c>
      <c r="E237">
        <v>5.6000000000000001E-2</v>
      </c>
      <c r="F237">
        <v>0</v>
      </c>
      <c r="G237">
        <v>23</v>
      </c>
      <c r="H237" t="s">
        <v>345</v>
      </c>
      <c r="I237" s="20" t="s">
        <v>346</v>
      </c>
    </row>
    <row r="238" spans="1:10" x14ac:dyDescent="0.2">
      <c r="A238">
        <v>233</v>
      </c>
      <c r="B238">
        <v>0</v>
      </c>
      <c r="C238">
        <v>2.8120743730616802</v>
      </c>
      <c r="D238">
        <v>0.95</v>
      </c>
      <c r="E238">
        <v>0.36399999999999999</v>
      </c>
      <c r="F238">
        <v>0</v>
      </c>
      <c r="G238">
        <v>23</v>
      </c>
      <c r="H238" t="s">
        <v>91</v>
      </c>
      <c r="I238" s="20" t="s">
        <v>92</v>
      </c>
    </row>
    <row r="239" spans="1:10" x14ac:dyDescent="0.2">
      <c r="A239">
        <v>234</v>
      </c>
      <c r="B239">
        <v>0</v>
      </c>
      <c r="C239">
        <v>2.6997157593705201</v>
      </c>
      <c r="D239">
        <v>0.83199999999999996</v>
      </c>
      <c r="E239">
        <v>0.13500000000000001</v>
      </c>
      <c r="F239">
        <v>0</v>
      </c>
      <c r="G239">
        <v>23</v>
      </c>
      <c r="H239" t="s">
        <v>325</v>
      </c>
      <c r="I239" s="20" t="s">
        <v>326</v>
      </c>
      <c r="J239" t="s">
        <v>469</v>
      </c>
    </row>
    <row r="240" spans="1:10" x14ac:dyDescent="0.2">
      <c r="A240">
        <v>235</v>
      </c>
      <c r="B240">
        <v>0</v>
      </c>
      <c r="C240">
        <v>2.5775420466167098</v>
      </c>
      <c r="D240">
        <v>0.441</v>
      </c>
      <c r="E240">
        <v>2.5000000000000001E-2</v>
      </c>
      <c r="F240">
        <v>0</v>
      </c>
      <c r="G240">
        <v>23</v>
      </c>
      <c r="H240" t="s">
        <v>319</v>
      </c>
      <c r="I240" s="20" t="s">
        <v>320</v>
      </c>
    </row>
    <row r="241" spans="1:10" x14ac:dyDescent="0.2">
      <c r="A241">
        <v>236</v>
      </c>
      <c r="B241">
        <v>0</v>
      </c>
      <c r="C241">
        <v>2.57462805149276</v>
      </c>
      <c r="D241">
        <v>0.88500000000000001</v>
      </c>
      <c r="E241">
        <v>0.23799999999999999</v>
      </c>
      <c r="F241">
        <v>0</v>
      </c>
      <c r="G241">
        <v>23</v>
      </c>
      <c r="H241" t="s">
        <v>363</v>
      </c>
      <c r="I241" s="20" t="s">
        <v>364</v>
      </c>
    </row>
    <row r="242" spans="1:10" x14ac:dyDescent="0.2">
      <c r="A242">
        <v>237</v>
      </c>
      <c r="B242">
        <v>0</v>
      </c>
      <c r="C242">
        <v>2.28130966542723</v>
      </c>
      <c r="D242">
        <v>0.46400000000000002</v>
      </c>
      <c r="E242">
        <v>6.5000000000000002E-2</v>
      </c>
      <c r="F242">
        <v>0</v>
      </c>
      <c r="G242">
        <v>23</v>
      </c>
      <c r="H242" t="s">
        <v>365</v>
      </c>
      <c r="I242" s="20" t="s">
        <v>366</v>
      </c>
    </row>
    <row r="243" spans="1:10" x14ac:dyDescent="0.2">
      <c r="A243">
        <v>238</v>
      </c>
      <c r="B243" s="1">
        <v>4.0701469412543799E-263</v>
      </c>
      <c r="C243">
        <v>2.6561308031271502</v>
      </c>
      <c r="D243">
        <v>0.57799999999999996</v>
      </c>
      <c r="E243">
        <v>0.14000000000000001</v>
      </c>
      <c r="F243" s="1">
        <v>6.5419471786781603E-259</v>
      </c>
      <c r="G243">
        <v>23</v>
      </c>
      <c r="H243" t="s">
        <v>367</v>
      </c>
      <c r="I243" s="20" t="s">
        <v>368</v>
      </c>
    </row>
    <row r="244" spans="1:10" x14ac:dyDescent="0.2">
      <c r="A244">
        <v>239</v>
      </c>
      <c r="B244" s="1">
        <v>1.93701824600987E-161</v>
      </c>
      <c r="C244">
        <v>2.5809004726665901</v>
      </c>
      <c r="D244">
        <v>0.91800000000000004</v>
      </c>
      <c r="E244">
        <v>0.64400000000000002</v>
      </c>
      <c r="F244" s="1">
        <v>3.11336942681167E-157</v>
      </c>
      <c r="G244">
        <v>23</v>
      </c>
      <c r="H244" t="s">
        <v>369</v>
      </c>
      <c r="I244" s="20" t="s">
        <v>370</v>
      </c>
    </row>
    <row r="245" spans="1:10" x14ac:dyDescent="0.2">
      <c r="A245">
        <v>240</v>
      </c>
      <c r="B245" s="1">
        <v>1.38520462705559E-71</v>
      </c>
      <c r="C245">
        <v>3.15370230529666</v>
      </c>
      <c r="D245">
        <v>0.59299999999999997</v>
      </c>
      <c r="E245">
        <v>0.34300000000000003</v>
      </c>
      <c r="F245" s="1">
        <v>2.22643939706645E-67</v>
      </c>
      <c r="G245">
        <v>23</v>
      </c>
      <c r="H245" t="s">
        <v>305</v>
      </c>
      <c r="I245" s="20" t="s">
        <v>306</v>
      </c>
    </row>
    <row r="246" spans="1:10" x14ac:dyDescent="0.2">
      <c r="A246">
        <v>241</v>
      </c>
      <c r="B246">
        <v>0</v>
      </c>
      <c r="C246">
        <v>5.23718961004018</v>
      </c>
      <c r="D246">
        <v>0.77500000000000002</v>
      </c>
      <c r="E246">
        <v>1.4E-2</v>
      </c>
      <c r="F246">
        <v>0</v>
      </c>
      <c r="G246">
        <v>24</v>
      </c>
      <c r="H246" t="s">
        <v>371</v>
      </c>
      <c r="I246" s="18" t="s">
        <v>372</v>
      </c>
    </row>
    <row r="247" spans="1:10" x14ac:dyDescent="0.2">
      <c r="A247">
        <v>242</v>
      </c>
      <c r="B247">
        <v>0</v>
      </c>
      <c r="C247">
        <v>4.8131099453842401</v>
      </c>
      <c r="D247">
        <v>0.752</v>
      </c>
      <c r="E247">
        <v>7.0999999999999994E-2</v>
      </c>
      <c r="F247">
        <v>0</v>
      </c>
      <c r="G247">
        <v>24</v>
      </c>
      <c r="H247" t="s">
        <v>135</v>
      </c>
      <c r="I247" s="18" t="s">
        <v>136</v>
      </c>
    </row>
    <row r="248" spans="1:10" x14ac:dyDescent="0.2">
      <c r="A248">
        <v>243</v>
      </c>
      <c r="B248">
        <v>0</v>
      </c>
      <c r="C248">
        <v>4.5790473192697503</v>
      </c>
      <c r="D248">
        <v>0.66600000000000004</v>
      </c>
      <c r="E248">
        <v>1.9E-2</v>
      </c>
      <c r="F248">
        <v>0</v>
      </c>
      <c r="G248">
        <v>24</v>
      </c>
      <c r="H248" t="s">
        <v>373</v>
      </c>
      <c r="I248" s="18" t="s">
        <v>374</v>
      </c>
      <c r="J248" t="s">
        <v>470</v>
      </c>
    </row>
    <row r="249" spans="1:10" x14ac:dyDescent="0.2">
      <c r="A249">
        <v>244</v>
      </c>
      <c r="B249">
        <v>0</v>
      </c>
      <c r="C249">
        <v>4.16267395271176</v>
      </c>
      <c r="D249">
        <v>0.56100000000000005</v>
      </c>
      <c r="E249">
        <v>8.9999999999999993E-3</v>
      </c>
      <c r="F249">
        <v>0</v>
      </c>
      <c r="G249">
        <v>24</v>
      </c>
      <c r="H249" t="s">
        <v>375</v>
      </c>
      <c r="I249" s="18" t="s">
        <v>376</v>
      </c>
    </row>
    <row r="250" spans="1:10" x14ac:dyDescent="0.2">
      <c r="A250">
        <v>245</v>
      </c>
      <c r="B250">
        <v>0</v>
      </c>
      <c r="C250">
        <v>4.04029792162184</v>
      </c>
      <c r="D250">
        <v>0.60199999999999998</v>
      </c>
      <c r="E250">
        <v>2.5999999999999999E-2</v>
      </c>
      <c r="F250">
        <v>0</v>
      </c>
      <c r="G250">
        <v>24</v>
      </c>
      <c r="H250" t="s">
        <v>377</v>
      </c>
      <c r="I250" s="18" t="s">
        <v>378</v>
      </c>
    </row>
    <row r="251" spans="1:10" x14ac:dyDescent="0.2">
      <c r="A251">
        <v>246</v>
      </c>
      <c r="B251">
        <v>0</v>
      </c>
      <c r="C251">
        <v>4.0276540269965002</v>
      </c>
      <c r="D251">
        <v>0.73599999999999999</v>
      </c>
      <c r="E251">
        <v>4.1000000000000002E-2</v>
      </c>
      <c r="F251">
        <v>0</v>
      </c>
      <c r="G251">
        <v>24</v>
      </c>
      <c r="H251" t="s">
        <v>379</v>
      </c>
      <c r="I251" s="18" t="s">
        <v>380</v>
      </c>
    </row>
    <row r="252" spans="1:10" x14ac:dyDescent="0.2">
      <c r="A252">
        <v>247</v>
      </c>
      <c r="B252">
        <v>0</v>
      </c>
      <c r="C252">
        <v>4.0034024756814999</v>
      </c>
      <c r="D252">
        <v>0.6</v>
      </c>
      <c r="E252">
        <v>6.4000000000000001E-2</v>
      </c>
      <c r="F252">
        <v>0</v>
      </c>
      <c r="G252">
        <v>24</v>
      </c>
      <c r="H252" t="s">
        <v>381</v>
      </c>
      <c r="I252" s="18" t="s">
        <v>382</v>
      </c>
    </row>
    <row r="253" spans="1:10" x14ac:dyDescent="0.2">
      <c r="A253">
        <v>248</v>
      </c>
      <c r="B253">
        <v>0</v>
      </c>
      <c r="C253">
        <v>3.9826792693180399</v>
      </c>
      <c r="D253">
        <v>0.61399999999999999</v>
      </c>
      <c r="E253">
        <v>2.4E-2</v>
      </c>
      <c r="F253">
        <v>0</v>
      </c>
      <c r="G253">
        <v>24</v>
      </c>
      <c r="H253" t="s">
        <v>383</v>
      </c>
      <c r="I253" s="18" t="s">
        <v>384</v>
      </c>
    </row>
    <row r="254" spans="1:10" x14ac:dyDescent="0.2">
      <c r="A254">
        <v>249</v>
      </c>
      <c r="B254">
        <v>0</v>
      </c>
      <c r="C254">
        <v>3.8198656280146901</v>
      </c>
      <c r="D254">
        <v>0.47</v>
      </c>
      <c r="E254">
        <v>1E-3</v>
      </c>
      <c r="F254">
        <v>0</v>
      </c>
      <c r="G254">
        <v>24</v>
      </c>
      <c r="H254" t="s">
        <v>385</v>
      </c>
      <c r="I254" s="18" t="s">
        <v>386</v>
      </c>
    </row>
    <row r="255" spans="1:10" x14ac:dyDescent="0.2">
      <c r="A255">
        <v>250</v>
      </c>
      <c r="B255">
        <v>0</v>
      </c>
      <c r="C255">
        <v>3.6137631781518098</v>
      </c>
      <c r="D255">
        <v>0.50700000000000001</v>
      </c>
      <c r="E255">
        <v>3.0000000000000001E-3</v>
      </c>
      <c r="F255">
        <v>0</v>
      </c>
      <c r="G255">
        <v>24</v>
      </c>
      <c r="H255" t="s">
        <v>387</v>
      </c>
      <c r="I255" s="18" t="s">
        <v>388</v>
      </c>
    </row>
    <row r="256" spans="1:10" x14ac:dyDescent="0.2">
      <c r="A256">
        <v>251</v>
      </c>
      <c r="B256">
        <v>0</v>
      </c>
      <c r="C256">
        <v>4.1562579517605496</v>
      </c>
      <c r="D256">
        <v>0.64300000000000002</v>
      </c>
      <c r="E256">
        <v>7.9000000000000001E-2</v>
      </c>
      <c r="F256">
        <v>0</v>
      </c>
      <c r="G256">
        <v>25</v>
      </c>
      <c r="H256" t="s">
        <v>249</v>
      </c>
      <c r="I256" s="29" t="s">
        <v>250</v>
      </c>
    </row>
    <row r="257" spans="1:10" x14ac:dyDescent="0.2">
      <c r="A257">
        <v>252</v>
      </c>
      <c r="B257">
        <v>0</v>
      </c>
      <c r="C257">
        <v>3.26455528902948</v>
      </c>
      <c r="D257">
        <v>0.46700000000000003</v>
      </c>
      <c r="E257">
        <v>1.0999999999999999E-2</v>
      </c>
      <c r="F257">
        <v>0</v>
      </c>
      <c r="G257">
        <v>25</v>
      </c>
      <c r="H257" t="s">
        <v>389</v>
      </c>
      <c r="I257" s="29" t="s">
        <v>390</v>
      </c>
    </row>
    <row r="258" spans="1:10" x14ac:dyDescent="0.2">
      <c r="A258">
        <v>253</v>
      </c>
      <c r="B258">
        <v>0</v>
      </c>
      <c r="C258">
        <v>2.9719452345355601</v>
      </c>
      <c r="D258">
        <v>0.84699999999999998</v>
      </c>
      <c r="E258">
        <v>3.5999999999999997E-2</v>
      </c>
      <c r="F258">
        <v>0</v>
      </c>
      <c r="G258">
        <v>25</v>
      </c>
      <c r="H258" t="s">
        <v>391</v>
      </c>
      <c r="I258" s="29" t="s">
        <v>392</v>
      </c>
    </row>
    <row r="259" spans="1:10" x14ac:dyDescent="0.2">
      <c r="A259">
        <v>254</v>
      </c>
      <c r="B259">
        <v>0</v>
      </c>
      <c r="C259">
        <v>2.7815961073877502</v>
      </c>
      <c r="D259">
        <v>0.70299999999999996</v>
      </c>
      <c r="E259">
        <v>3.5999999999999997E-2</v>
      </c>
      <c r="F259">
        <v>0</v>
      </c>
      <c r="G259">
        <v>25</v>
      </c>
      <c r="H259" t="s">
        <v>393</v>
      </c>
      <c r="I259" s="29" t="s">
        <v>394</v>
      </c>
      <c r="J259" t="s">
        <v>471</v>
      </c>
    </row>
    <row r="260" spans="1:10" x14ac:dyDescent="0.2">
      <c r="A260">
        <v>255</v>
      </c>
      <c r="B260">
        <v>0</v>
      </c>
      <c r="C260">
        <v>2.7452477439999798</v>
      </c>
      <c r="D260">
        <v>0.52400000000000002</v>
      </c>
      <c r="E260">
        <v>0.06</v>
      </c>
      <c r="F260">
        <v>0</v>
      </c>
      <c r="G260">
        <v>25</v>
      </c>
      <c r="H260" t="s">
        <v>395</v>
      </c>
      <c r="I260" s="29" t="s">
        <v>396</v>
      </c>
    </row>
    <row r="261" spans="1:10" x14ac:dyDescent="0.2">
      <c r="A261">
        <v>256</v>
      </c>
      <c r="B261">
        <v>0</v>
      </c>
      <c r="C261">
        <v>2.6496032469153699</v>
      </c>
      <c r="D261">
        <v>0.90200000000000002</v>
      </c>
      <c r="E261">
        <v>0.16800000000000001</v>
      </c>
      <c r="F261">
        <v>0</v>
      </c>
      <c r="G261">
        <v>25</v>
      </c>
      <c r="H261" t="s">
        <v>65</v>
      </c>
      <c r="I261" s="29" t="s">
        <v>66</v>
      </c>
    </row>
    <row r="262" spans="1:10" x14ac:dyDescent="0.2">
      <c r="A262">
        <v>257</v>
      </c>
      <c r="B262">
        <v>0</v>
      </c>
      <c r="C262">
        <v>2.5641238587236499</v>
      </c>
      <c r="D262">
        <v>0.42599999999999999</v>
      </c>
      <c r="E262">
        <v>7.0000000000000001E-3</v>
      </c>
      <c r="F262">
        <v>0</v>
      </c>
      <c r="G262">
        <v>25</v>
      </c>
      <c r="H262" t="s">
        <v>397</v>
      </c>
      <c r="I262" s="29" t="s">
        <v>398</v>
      </c>
    </row>
    <row r="263" spans="1:10" x14ac:dyDescent="0.2">
      <c r="A263">
        <v>258</v>
      </c>
      <c r="B263">
        <v>0</v>
      </c>
      <c r="C263">
        <v>2.5443049833721298</v>
      </c>
      <c r="D263">
        <v>0.82599999999999996</v>
      </c>
      <c r="E263">
        <v>0.151</v>
      </c>
      <c r="F263">
        <v>0</v>
      </c>
      <c r="G263">
        <v>25</v>
      </c>
      <c r="H263" t="s">
        <v>399</v>
      </c>
      <c r="I263" s="29" t="s">
        <v>400</v>
      </c>
    </row>
    <row r="264" spans="1:10" x14ac:dyDescent="0.2">
      <c r="A264">
        <v>259</v>
      </c>
      <c r="B264" s="1">
        <v>2.13733381912724E-223</v>
      </c>
      <c r="C264">
        <v>2.5423849685475699</v>
      </c>
      <c r="D264">
        <v>0.96299999999999997</v>
      </c>
      <c r="E264">
        <v>0.441</v>
      </c>
      <c r="F264" s="1">
        <v>3.4353366474832197E-219</v>
      </c>
      <c r="G264">
        <v>25</v>
      </c>
      <c r="H264" t="s">
        <v>401</v>
      </c>
      <c r="I264" s="29" t="s">
        <v>402</v>
      </c>
    </row>
    <row r="265" spans="1:10" x14ac:dyDescent="0.2">
      <c r="A265">
        <v>260</v>
      </c>
      <c r="B265" s="1">
        <v>3.1352159153228099E-46</v>
      </c>
      <c r="C265">
        <v>3.03920434253989</v>
      </c>
      <c r="D265">
        <v>0.75700000000000001</v>
      </c>
      <c r="E265">
        <v>0.58099999999999996</v>
      </c>
      <c r="F265" s="1">
        <v>5.0392325406983498E-42</v>
      </c>
      <c r="G265">
        <v>25</v>
      </c>
      <c r="H265" t="s">
        <v>403</v>
      </c>
      <c r="I265" s="29" t="s">
        <v>404</v>
      </c>
    </row>
    <row r="266" spans="1:10" x14ac:dyDescent="0.2">
      <c r="A266">
        <v>261</v>
      </c>
      <c r="B266">
        <v>0</v>
      </c>
      <c r="C266">
        <v>3.09412979795417</v>
      </c>
      <c r="D266">
        <v>0.58199999999999996</v>
      </c>
      <c r="E266">
        <v>8.0000000000000002E-3</v>
      </c>
      <c r="F266">
        <v>0</v>
      </c>
      <c r="G266">
        <v>26</v>
      </c>
      <c r="H266" t="s">
        <v>405</v>
      </c>
      <c r="I266" s="22" t="s">
        <v>406</v>
      </c>
    </row>
    <row r="267" spans="1:10" x14ac:dyDescent="0.2">
      <c r="A267">
        <v>262</v>
      </c>
      <c r="B267">
        <v>0</v>
      </c>
      <c r="C267">
        <v>2.5765423238985301</v>
      </c>
      <c r="D267">
        <v>0.373</v>
      </c>
      <c r="E267">
        <v>2.1999999999999999E-2</v>
      </c>
      <c r="F267">
        <v>0</v>
      </c>
      <c r="G267">
        <v>26</v>
      </c>
      <c r="H267" t="s">
        <v>407</v>
      </c>
      <c r="I267" s="22" t="s">
        <v>408</v>
      </c>
    </row>
    <row r="268" spans="1:10" x14ac:dyDescent="0.2">
      <c r="A268">
        <v>263</v>
      </c>
      <c r="B268">
        <v>0</v>
      </c>
      <c r="C268">
        <v>2.3207817125579799</v>
      </c>
      <c r="D268">
        <v>0.40699999999999997</v>
      </c>
      <c r="E268">
        <v>3.0000000000000001E-3</v>
      </c>
      <c r="F268">
        <v>0</v>
      </c>
      <c r="G268">
        <v>26</v>
      </c>
      <c r="H268" t="s">
        <v>409</v>
      </c>
      <c r="I268" s="22" t="s">
        <v>410</v>
      </c>
    </row>
    <row r="269" spans="1:10" x14ac:dyDescent="0.2">
      <c r="A269">
        <v>264</v>
      </c>
      <c r="B269" s="1">
        <v>2.4570245145853701E-254</v>
      </c>
      <c r="C269">
        <v>3.0005295968841099</v>
      </c>
      <c r="D269">
        <v>0.72399999999999998</v>
      </c>
      <c r="E269">
        <v>0.111</v>
      </c>
      <c r="F269" s="1">
        <v>3.94917550229307E-250</v>
      </c>
      <c r="G269">
        <v>26</v>
      </c>
      <c r="H269" t="s">
        <v>411</v>
      </c>
      <c r="I269" s="22" t="s">
        <v>412</v>
      </c>
    </row>
    <row r="270" spans="1:10" x14ac:dyDescent="0.2">
      <c r="A270">
        <v>265</v>
      </c>
      <c r="B270" s="1">
        <v>8.0806270396911405E-198</v>
      </c>
      <c r="C270">
        <v>2.6806794430887702</v>
      </c>
      <c r="D270">
        <v>0.69</v>
      </c>
      <c r="E270">
        <v>0.121</v>
      </c>
      <c r="F270" s="1">
        <v>1.29879918408956E-193</v>
      </c>
      <c r="G270">
        <v>26</v>
      </c>
      <c r="H270" t="s">
        <v>257</v>
      </c>
      <c r="I270" s="22" t="s">
        <v>258</v>
      </c>
      <c r="J270" t="s">
        <v>451</v>
      </c>
    </row>
    <row r="271" spans="1:10" x14ac:dyDescent="0.2">
      <c r="A271">
        <v>266</v>
      </c>
      <c r="B271" s="1">
        <v>2.16784756368337E-128</v>
      </c>
      <c r="C271">
        <v>2.5654689462808502</v>
      </c>
      <c r="D271">
        <v>0.90300000000000002</v>
      </c>
      <c r="E271">
        <v>0.43</v>
      </c>
      <c r="F271" s="1">
        <v>3.4843813891082699E-124</v>
      </c>
      <c r="G271">
        <v>26</v>
      </c>
      <c r="H271" t="s">
        <v>413</v>
      </c>
      <c r="I271" s="22" t="s">
        <v>414</v>
      </c>
    </row>
    <row r="272" spans="1:10" x14ac:dyDescent="0.2">
      <c r="A272">
        <v>267</v>
      </c>
      <c r="B272" s="1">
        <v>8.0487812726178097E-105</v>
      </c>
      <c r="C272">
        <v>2.09989511590345</v>
      </c>
      <c r="D272">
        <v>0.80200000000000005</v>
      </c>
      <c r="E272">
        <v>0.30599999999999999</v>
      </c>
      <c r="F272" s="1">
        <v>1.2936806139478599E-100</v>
      </c>
      <c r="G272">
        <v>26</v>
      </c>
      <c r="H272" t="s">
        <v>415</v>
      </c>
      <c r="I272" s="22" t="s">
        <v>416</v>
      </c>
    </row>
    <row r="273" spans="1:10" x14ac:dyDescent="0.2">
      <c r="A273">
        <v>268</v>
      </c>
      <c r="B273" s="1">
        <v>1.0828344781455701E-87</v>
      </c>
      <c r="C273">
        <v>2.2717956128416201</v>
      </c>
      <c r="D273">
        <v>0.313</v>
      </c>
      <c r="E273">
        <v>5.1999999999999998E-2</v>
      </c>
      <c r="F273" s="1">
        <v>1.74043985672338E-83</v>
      </c>
      <c r="G273">
        <v>26</v>
      </c>
      <c r="H273" t="s">
        <v>417</v>
      </c>
      <c r="I273" s="22" t="s">
        <v>418</v>
      </c>
    </row>
    <row r="274" spans="1:10" x14ac:dyDescent="0.2">
      <c r="A274">
        <v>269</v>
      </c>
      <c r="B274" s="1">
        <v>3.3051672373627399E-56</v>
      </c>
      <c r="C274">
        <v>2.2008127449206598</v>
      </c>
      <c r="D274">
        <v>0.51100000000000001</v>
      </c>
      <c r="E274">
        <v>0.189</v>
      </c>
      <c r="F274" s="1">
        <v>5.3123953006131398E-52</v>
      </c>
      <c r="G274">
        <v>26</v>
      </c>
      <c r="H274" t="s">
        <v>235</v>
      </c>
      <c r="I274" s="22" t="s">
        <v>236</v>
      </c>
    </row>
    <row r="275" spans="1:10" x14ac:dyDescent="0.2">
      <c r="A275">
        <v>270</v>
      </c>
      <c r="B275" s="1">
        <v>3.07463700107448E-11</v>
      </c>
      <c r="C275">
        <v>2.8690712306133301</v>
      </c>
      <c r="D275">
        <v>0.48899999999999999</v>
      </c>
      <c r="E275">
        <v>0.435</v>
      </c>
      <c r="F275" s="1">
        <v>4.9418640518270097E-7</v>
      </c>
      <c r="G275">
        <v>26</v>
      </c>
      <c r="H275" t="s">
        <v>243</v>
      </c>
      <c r="I275" s="22" t="s">
        <v>244</v>
      </c>
    </row>
    <row r="276" spans="1:10" x14ac:dyDescent="0.2">
      <c r="A276">
        <v>271</v>
      </c>
      <c r="B276">
        <v>0</v>
      </c>
      <c r="C276">
        <v>5.8946287319750201</v>
      </c>
      <c r="D276">
        <v>0.90600000000000003</v>
      </c>
      <c r="E276">
        <v>3.0000000000000001E-3</v>
      </c>
      <c r="F276">
        <v>0</v>
      </c>
      <c r="G276">
        <v>27</v>
      </c>
      <c r="H276" t="s">
        <v>387</v>
      </c>
      <c r="I276" s="21" t="s">
        <v>388</v>
      </c>
    </row>
    <row r="277" spans="1:10" x14ac:dyDescent="0.2">
      <c r="A277">
        <v>272</v>
      </c>
      <c r="B277">
        <v>0</v>
      </c>
      <c r="C277">
        <v>4.2202778153584299</v>
      </c>
      <c r="D277">
        <v>0.876</v>
      </c>
      <c r="E277">
        <v>3.7999999999999999E-2</v>
      </c>
      <c r="F277">
        <v>0</v>
      </c>
      <c r="G277">
        <v>27</v>
      </c>
      <c r="H277" t="s">
        <v>419</v>
      </c>
      <c r="I277" s="21" t="s">
        <v>420</v>
      </c>
    </row>
    <row r="278" spans="1:10" x14ac:dyDescent="0.2">
      <c r="A278">
        <v>273</v>
      </c>
      <c r="B278">
        <v>0</v>
      </c>
      <c r="C278">
        <v>3.8138192265656001</v>
      </c>
      <c r="D278">
        <v>0.84099999999999997</v>
      </c>
      <c r="E278">
        <v>4.5999999999999999E-2</v>
      </c>
      <c r="F278">
        <v>0</v>
      </c>
      <c r="G278">
        <v>27</v>
      </c>
      <c r="H278" t="s">
        <v>265</v>
      </c>
      <c r="I278" s="21" t="s">
        <v>266</v>
      </c>
    </row>
    <row r="279" spans="1:10" x14ac:dyDescent="0.2">
      <c r="A279">
        <v>274</v>
      </c>
      <c r="B279">
        <v>0</v>
      </c>
      <c r="C279">
        <v>3.42648226853259</v>
      </c>
      <c r="D279">
        <v>0.57899999999999996</v>
      </c>
      <c r="E279">
        <v>1.2999999999999999E-2</v>
      </c>
      <c r="F279">
        <v>0</v>
      </c>
      <c r="G279">
        <v>27</v>
      </c>
      <c r="H279" t="s">
        <v>421</v>
      </c>
      <c r="I279" s="21" t="s">
        <v>422</v>
      </c>
    </row>
    <row r="280" spans="1:10" x14ac:dyDescent="0.2">
      <c r="A280">
        <v>275</v>
      </c>
      <c r="B280">
        <v>0</v>
      </c>
      <c r="C280">
        <v>3.3721222520258101</v>
      </c>
      <c r="D280">
        <v>0.84099999999999997</v>
      </c>
      <c r="E280">
        <v>0.04</v>
      </c>
      <c r="F280">
        <v>0</v>
      </c>
      <c r="G280">
        <v>27</v>
      </c>
      <c r="H280" t="s">
        <v>423</v>
      </c>
      <c r="I280" s="21" t="s">
        <v>424</v>
      </c>
      <c r="J280" t="s">
        <v>452</v>
      </c>
    </row>
    <row r="281" spans="1:10" x14ac:dyDescent="0.2">
      <c r="A281">
        <v>276</v>
      </c>
      <c r="B281">
        <v>0</v>
      </c>
      <c r="C281">
        <v>3.2432716798647299</v>
      </c>
      <c r="D281">
        <v>0.56200000000000006</v>
      </c>
      <c r="E281">
        <v>8.9999999999999993E-3</v>
      </c>
      <c r="F281">
        <v>0</v>
      </c>
      <c r="G281">
        <v>27</v>
      </c>
      <c r="H281" t="s">
        <v>425</v>
      </c>
      <c r="I281" s="21" t="s">
        <v>426</v>
      </c>
    </row>
    <row r="282" spans="1:10" x14ac:dyDescent="0.2">
      <c r="A282">
        <v>277</v>
      </c>
      <c r="B282">
        <v>0</v>
      </c>
      <c r="C282">
        <v>3.1145832540756602</v>
      </c>
      <c r="D282">
        <v>0.7</v>
      </c>
      <c r="E282">
        <v>2E-3</v>
      </c>
      <c r="F282">
        <v>0</v>
      </c>
      <c r="G282">
        <v>27</v>
      </c>
      <c r="H282" t="s">
        <v>427</v>
      </c>
      <c r="I282" s="21" t="s">
        <v>428</v>
      </c>
    </row>
    <row r="283" spans="1:10" x14ac:dyDescent="0.2">
      <c r="A283">
        <v>278</v>
      </c>
      <c r="B283">
        <v>0</v>
      </c>
      <c r="C283">
        <v>3.0900823900500698</v>
      </c>
      <c r="D283">
        <v>0.78100000000000003</v>
      </c>
      <c r="E283">
        <v>2.1000000000000001E-2</v>
      </c>
      <c r="F283">
        <v>0</v>
      </c>
      <c r="G283">
        <v>27</v>
      </c>
      <c r="H283" t="s">
        <v>407</v>
      </c>
      <c r="I283" s="21" t="s">
        <v>408</v>
      </c>
    </row>
    <row r="284" spans="1:10" x14ac:dyDescent="0.2">
      <c r="A284">
        <v>279</v>
      </c>
      <c r="B284" s="1">
        <v>3.6682608553274898E-224</v>
      </c>
      <c r="C284">
        <v>3.1028012714257098</v>
      </c>
      <c r="D284">
        <v>0.86699999999999999</v>
      </c>
      <c r="E284">
        <v>0.17299999999999999</v>
      </c>
      <c r="F284" s="1">
        <v>5.8959956727678803E-220</v>
      </c>
      <c r="G284">
        <v>27</v>
      </c>
      <c r="H284" t="s">
        <v>429</v>
      </c>
      <c r="I284" s="21" t="s">
        <v>430</v>
      </c>
    </row>
    <row r="285" spans="1:10" x14ac:dyDescent="0.2">
      <c r="A285">
        <v>280</v>
      </c>
      <c r="B285" s="1">
        <v>2.30299627241346E-181</v>
      </c>
      <c r="C285">
        <v>3.3170776269289801</v>
      </c>
      <c r="D285">
        <v>0.96599999999999997</v>
      </c>
      <c r="E285">
        <v>0.29699999999999999</v>
      </c>
      <c r="F285" s="1">
        <v>3.7016059086501602E-177</v>
      </c>
      <c r="G285">
        <v>27</v>
      </c>
      <c r="H285" t="s">
        <v>181</v>
      </c>
      <c r="I285" s="21" t="s">
        <v>182</v>
      </c>
    </row>
    <row r="286" spans="1:10" x14ac:dyDescent="0.2">
      <c r="A286">
        <v>281</v>
      </c>
      <c r="B286">
        <v>0</v>
      </c>
      <c r="C286">
        <v>3.4197663878551898</v>
      </c>
      <c r="D286">
        <v>0.93300000000000005</v>
      </c>
      <c r="E286">
        <v>4.3999999999999997E-2</v>
      </c>
      <c r="F286">
        <v>0</v>
      </c>
      <c r="G286">
        <v>28</v>
      </c>
      <c r="H286" t="s">
        <v>431</v>
      </c>
      <c r="I286" s="22" t="s">
        <v>432</v>
      </c>
    </row>
    <row r="287" spans="1:10" x14ac:dyDescent="0.2">
      <c r="A287">
        <v>282</v>
      </c>
      <c r="B287">
        <v>0</v>
      </c>
      <c r="C287">
        <v>3.1295627183332302</v>
      </c>
      <c r="D287">
        <v>0.91100000000000003</v>
      </c>
      <c r="E287">
        <v>8.9999999999999993E-3</v>
      </c>
      <c r="F287">
        <v>0</v>
      </c>
      <c r="G287">
        <v>28</v>
      </c>
      <c r="H287" t="s">
        <v>433</v>
      </c>
      <c r="I287" s="22" t="s">
        <v>434</v>
      </c>
    </row>
    <row r="288" spans="1:10" x14ac:dyDescent="0.2">
      <c r="A288">
        <v>283</v>
      </c>
      <c r="B288">
        <v>0</v>
      </c>
      <c r="C288">
        <v>2.8838025838013999</v>
      </c>
      <c r="D288">
        <v>0.94399999999999995</v>
      </c>
      <c r="E288">
        <v>0.04</v>
      </c>
      <c r="F288">
        <v>0</v>
      </c>
      <c r="G288">
        <v>28</v>
      </c>
      <c r="H288" t="s">
        <v>435</v>
      </c>
      <c r="I288" s="22" t="s">
        <v>436</v>
      </c>
    </row>
    <row r="289" spans="1:10" x14ac:dyDescent="0.2">
      <c r="A289">
        <v>284</v>
      </c>
      <c r="B289" s="1">
        <v>2.2087555722506999E-236</v>
      </c>
      <c r="C289">
        <v>3.42698544163038</v>
      </c>
      <c r="D289">
        <v>0.97799999999999998</v>
      </c>
      <c r="E289">
        <v>7.6999999999999999E-2</v>
      </c>
      <c r="F289" s="1">
        <v>3.5501328312785499E-232</v>
      </c>
      <c r="G289">
        <v>28</v>
      </c>
      <c r="H289" t="s">
        <v>151</v>
      </c>
      <c r="I289" s="22" t="s">
        <v>152</v>
      </c>
      <c r="J289" t="s">
        <v>472</v>
      </c>
    </row>
    <row r="290" spans="1:10" x14ac:dyDescent="0.2">
      <c r="A290">
        <v>285</v>
      </c>
      <c r="B290" s="1">
        <v>1.5796282473521899E-219</v>
      </c>
      <c r="C290">
        <v>3.10639418479064</v>
      </c>
      <c r="D290">
        <v>0.94399999999999995</v>
      </c>
      <c r="E290">
        <v>0.08</v>
      </c>
      <c r="F290" s="1">
        <v>2.5389364819691801E-215</v>
      </c>
      <c r="G290">
        <v>28</v>
      </c>
      <c r="H290" t="s">
        <v>437</v>
      </c>
      <c r="I290" s="22" t="s">
        <v>438</v>
      </c>
    </row>
    <row r="291" spans="1:10" x14ac:dyDescent="0.2">
      <c r="A291">
        <v>286</v>
      </c>
      <c r="B291" s="1">
        <v>7.8443048817237195E-166</v>
      </c>
      <c r="C291">
        <v>3.53727957568687</v>
      </c>
      <c r="D291">
        <v>0.96699999999999997</v>
      </c>
      <c r="E291">
        <v>0.11600000000000001</v>
      </c>
      <c r="F291" s="1">
        <v>1.2608151236394499E-161</v>
      </c>
      <c r="G291">
        <v>28</v>
      </c>
      <c r="H291" t="s">
        <v>439</v>
      </c>
      <c r="I291" s="22" t="s">
        <v>440</v>
      </c>
    </row>
    <row r="292" spans="1:10" x14ac:dyDescent="0.2">
      <c r="A292">
        <v>287</v>
      </c>
      <c r="B292" s="1">
        <v>1.0753818164663099E-145</v>
      </c>
      <c r="C292">
        <v>3.0001348933648102</v>
      </c>
      <c r="D292">
        <v>0.95599999999999996</v>
      </c>
      <c r="E292">
        <v>0.12</v>
      </c>
      <c r="F292" s="1">
        <v>1.7284611936063001E-141</v>
      </c>
      <c r="G292">
        <v>28</v>
      </c>
      <c r="H292" t="s">
        <v>71</v>
      </c>
      <c r="I292" s="22" t="s">
        <v>72</v>
      </c>
    </row>
    <row r="293" spans="1:10" x14ac:dyDescent="0.2">
      <c r="A293">
        <v>288</v>
      </c>
      <c r="B293" s="1">
        <v>1.38009436946282E-102</v>
      </c>
      <c r="C293">
        <v>2.9929603623826702</v>
      </c>
      <c r="D293">
        <v>0.96699999999999997</v>
      </c>
      <c r="E293">
        <v>0.19700000000000001</v>
      </c>
      <c r="F293" s="1">
        <v>2.21822568003758E-98</v>
      </c>
      <c r="G293">
        <v>28</v>
      </c>
      <c r="H293" t="s">
        <v>441</v>
      </c>
      <c r="I293" s="22" t="s">
        <v>442</v>
      </c>
    </row>
    <row r="294" spans="1:10" x14ac:dyDescent="0.2">
      <c r="A294">
        <v>289</v>
      </c>
      <c r="B294" s="1">
        <v>2.8634898620540201E-90</v>
      </c>
      <c r="C294">
        <v>3.1079329349659801</v>
      </c>
      <c r="D294">
        <v>0.98899999999999999</v>
      </c>
      <c r="E294">
        <v>0.26900000000000002</v>
      </c>
      <c r="F294" s="1">
        <v>4.6024872552794297E-86</v>
      </c>
      <c r="G294">
        <v>28</v>
      </c>
      <c r="H294" t="s">
        <v>443</v>
      </c>
      <c r="I294" s="22" t="s">
        <v>444</v>
      </c>
    </row>
    <row r="295" spans="1:10" x14ac:dyDescent="0.2">
      <c r="A295">
        <v>290</v>
      </c>
      <c r="B295" s="1">
        <v>6.1616174921494605E-60</v>
      </c>
      <c r="C295">
        <v>3.18712273367621</v>
      </c>
      <c r="D295">
        <v>1</v>
      </c>
      <c r="E295">
        <v>0.60099999999999998</v>
      </c>
      <c r="F295" s="1">
        <v>9.9035677951318193E-56</v>
      </c>
      <c r="G295">
        <v>28</v>
      </c>
      <c r="H295" t="s">
        <v>153</v>
      </c>
      <c r="I295" s="22" t="s">
        <v>154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461A9-564B-1A40-8268-2471E08FEEAE}">
  <dimension ref="B2:AG191"/>
  <sheetViews>
    <sheetView topLeftCell="A90" zoomScale="62" zoomScaleNormal="125" workbookViewId="0">
      <selection activeCell="E54" sqref="E54:J54"/>
    </sheetView>
  </sheetViews>
  <sheetFormatPr baseColWidth="10" defaultRowHeight="16" x14ac:dyDescent="0.2"/>
  <cols>
    <col min="2" max="2" width="24.1640625" customWidth="1"/>
    <col min="3" max="3" width="31.33203125" customWidth="1"/>
    <col min="4" max="4" width="31" customWidth="1"/>
    <col min="7" max="7" width="20.83203125" customWidth="1"/>
    <col min="8" max="8" width="10.83203125" customWidth="1"/>
    <col min="10" max="10" width="20.1640625" customWidth="1"/>
    <col min="14" max="14" width="21.83203125" customWidth="1"/>
  </cols>
  <sheetData>
    <row r="2" spans="2:31" ht="31" x14ac:dyDescent="0.35">
      <c r="C2" s="10" t="s">
        <v>551</v>
      </c>
    </row>
    <row r="4" spans="2:31" ht="31" x14ac:dyDescent="0.35">
      <c r="C4" s="3" t="s">
        <v>563</v>
      </c>
      <c r="D4" s="4"/>
      <c r="E4" s="4"/>
    </row>
    <row r="7" spans="2:31" s="2" customFormat="1" ht="26" x14ac:dyDescent="0.3">
      <c r="C7" s="5" t="s">
        <v>473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11" spans="2:31" s="6" customFormat="1" ht="24" x14ac:dyDescent="0.3">
      <c r="B11" s="6" t="s">
        <v>474</v>
      </c>
      <c r="C11" s="6" t="s">
        <v>475</v>
      </c>
      <c r="F11" s="6" t="s">
        <v>476</v>
      </c>
      <c r="J11" s="6" t="s">
        <v>477</v>
      </c>
      <c r="N11" s="6" t="s">
        <v>478</v>
      </c>
      <c r="S11" s="6" t="s">
        <v>562</v>
      </c>
      <c r="W11" s="6" t="s">
        <v>553</v>
      </c>
      <c r="AC11" s="6" t="s">
        <v>554</v>
      </c>
    </row>
    <row r="13" spans="2:31" x14ac:dyDescent="0.2">
      <c r="B13">
        <v>0</v>
      </c>
      <c r="C13" t="s">
        <v>479</v>
      </c>
      <c r="F13">
        <v>1463</v>
      </c>
      <c r="G13">
        <f>F13/8958</f>
        <v>0.16331770484483144</v>
      </c>
      <c r="H13">
        <f>G13*100</f>
        <v>16.331770484483144</v>
      </c>
      <c r="J13">
        <v>4576</v>
      </c>
      <c r="K13">
        <f t="shared" ref="K13:K41" si="0">J13/29188</f>
        <v>0.15677675757160478</v>
      </c>
      <c r="L13">
        <f>K13*100</f>
        <v>15.677675757160477</v>
      </c>
      <c r="N13">
        <v>994</v>
      </c>
      <c r="O13">
        <f>N13/7619</f>
        <v>0.13046331539572123</v>
      </c>
      <c r="P13">
        <f>O13*100</f>
        <v>13.046331539572122</v>
      </c>
      <c r="S13">
        <v>5215</v>
      </c>
      <c r="T13">
        <f>S13/33528</f>
        <v>0.15554163684084943</v>
      </c>
      <c r="U13">
        <f>T13*100</f>
        <v>15.554163684084942</v>
      </c>
      <c r="W13">
        <v>6411</v>
      </c>
      <c r="X13">
        <f>W13/41592</f>
        <v>0.15414021927293711</v>
      </c>
      <c r="Y13">
        <f>X13*100</f>
        <v>15.414021927293712</v>
      </c>
      <c r="AC13">
        <v>1217</v>
      </c>
      <c r="AD13">
        <f>AC13/9603</f>
        <v>0.12673122982401333</v>
      </c>
      <c r="AE13">
        <f>AD13*100</f>
        <v>12.673122982401333</v>
      </c>
    </row>
    <row r="14" spans="2:31" x14ac:dyDescent="0.2">
      <c r="B14">
        <v>1</v>
      </c>
      <c r="C14" t="s">
        <v>446</v>
      </c>
      <c r="F14">
        <v>1212</v>
      </c>
      <c r="G14">
        <f t="shared" ref="G14:G41" si="1">F14/8958</f>
        <v>0.13529805760214333</v>
      </c>
      <c r="H14">
        <f t="shared" ref="H14:H41" si="2">G14*100</f>
        <v>13.529805760214334</v>
      </c>
      <c r="J14">
        <v>3443</v>
      </c>
      <c r="K14">
        <f t="shared" si="0"/>
        <v>0.11795943538440455</v>
      </c>
      <c r="L14">
        <f t="shared" ref="L14:L41" si="3">K14*100</f>
        <v>11.795943538440454</v>
      </c>
      <c r="N14">
        <v>1025</v>
      </c>
      <c r="O14">
        <f t="shared" ref="O14:O41" si="4">N14/7619</f>
        <v>0.13453209082556766</v>
      </c>
      <c r="P14">
        <f t="shared" ref="P14:P41" si="5">O14*100</f>
        <v>13.453209082556766</v>
      </c>
      <c r="S14">
        <v>3761</v>
      </c>
      <c r="T14">
        <f t="shared" ref="T14:T41" si="6">S14/33528</f>
        <v>0.11217489859222143</v>
      </c>
      <c r="U14">
        <f t="shared" ref="U14:U41" si="7">T14*100</f>
        <v>11.217489859222143</v>
      </c>
      <c r="W14">
        <v>5087</v>
      </c>
      <c r="X14">
        <f t="shared" ref="X14:X41" si="8">W14/41592</f>
        <v>0.12230717445662627</v>
      </c>
      <c r="Y14">
        <f t="shared" ref="Y14:Y41" si="9">X14*100</f>
        <v>12.230717445662627</v>
      </c>
      <c r="AC14">
        <v>1092</v>
      </c>
      <c r="AD14">
        <f t="shared" ref="AD14:AD41" si="10">AC14/9603</f>
        <v>0.11371446422992815</v>
      </c>
      <c r="AE14">
        <f t="shared" ref="AE14:AE41" si="11">AD14*100</f>
        <v>11.371446422992815</v>
      </c>
    </row>
    <row r="15" spans="2:31" x14ac:dyDescent="0.2">
      <c r="B15">
        <v>2</v>
      </c>
      <c r="C15" t="s">
        <v>479</v>
      </c>
      <c r="F15">
        <v>822</v>
      </c>
      <c r="G15">
        <f t="shared" si="1"/>
        <v>9.1761553918285332E-2</v>
      </c>
      <c r="H15">
        <f t="shared" si="2"/>
        <v>9.1761553918285337</v>
      </c>
      <c r="J15">
        <v>3087</v>
      </c>
      <c r="K15">
        <f t="shared" si="0"/>
        <v>0.10576264218171852</v>
      </c>
      <c r="L15">
        <f t="shared" si="3"/>
        <v>10.576264218171852</v>
      </c>
      <c r="N15">
        <v>936</v>
      </c>
      <c r="O15">
        <f t="shared" si="4"/>
        <v>0.12285076781729885</v>
      </c>
      <c r="P15">
        <f t="shared" si="5"/>
        <v>12.285076781729884</v>
      </c>
      <c r="S15">
        <v>3822</v>
      </c>
      <c r="T15">
        <f t="shared" si="6"/>
        <v>0.11399427344309235</v>
      </c>
      <c r="U15">
        <f t="shared" si="7"/>
        <v>11.399427344309235</v>
      </c>
      <c r="W15">
        <v>4935</v>
      </c>
      <c r="X15">
        <f t="shared" si="8"/>
        <v>0.1186526255049048</v>
      </c>
      <c r="Y15">
        <f t="shared" si="9"/>
        <v>11.865262550490479</v>
      </c>
      <c r="AC15">
        <v>1405</v>
      </c>
      <c r="AD15">
        <f t="shared" si="10"/>
        <v>0.14630844527751743</v>
      </c>
      <c r="AE15">
        <f t="shared" si="11"/>
        <v>14.630844527751744</v>
      </c>
    </row>
    <row r="16" spans="2:31" x14ac:dyDescent="0.2">
      <c r="B16">
        <v>3</v>
      </c>
      <c r="C16" t="s">
        <v>480</v>
      </c>
      <c r="F16">
        <v>721</v>
      </c>
      <c r="G16">
        <f t="shared" si="1"/>
        <v>8.0486715784773386E-2</v>
      </c>
      <c r="H16">
        <f t="shared" si="2"/>
        <v>8.0486715784773377</v>
      </c>
      <c r="J16">
        <v>2180</v>
      </c>
      <c r="K16">
        <f t="shared" si="0"/>
        <v>7.4688228038920099E-2</v>
      </c>
      <c r="L16">
        <f t="shared" si="3"/>
        <v>7.4688228038920101</v>
      </c>
      <c r="N16">
        <v>636</v>
      </c>
      <c r="O16">
        <f t="shared" si="4"/>
        <v>8.3475521722010768E-2</v>
      </c>
      <c r="P16">
        <f t="shared" si="5"/>
        <v>8.3475521722010768</v>
      </c>
      <c r="S16">
        <v>2397</v>
      </c>
      <c r="T16">
        <f t="shared" si="6"/>
        <v>7.1492483894058698E-2</v>
      </c>
      <c r="U16">
        <f t="shared" si="7"/>
        <v>7.1492483894058694</v>
      </c>
      <c r="W16">
        <v>3423</v>
      </c>
      <c r="X16">
        <f t="shared" si="8"/>
        <v>8.2299480669359493E-2</v>
      </c>
      <c r="Y16">
        <f t="shared" si="9"/>
        <v>8.2299480669359486</v>
      </c>
      <c r="AC16">
        <v>878</v>
      </c>
      <c r="AD16">
        <f t="shared" si="10"/>
        <v>9.1429761532854315E-2</v>
      </c>
      <c r="AE16">
        <f t="shared" si="11"/>
        <v>9.1429761532854315</v>
      </c>
    </row>
    <row r="17" spans="2:31" x14ac:dyDescent="0.2">
      <c r="B17">
        <v>4</v>
      </c>
      <c r="C17" t="s">
        <v>447</v>
      </c>
      <c r="F17">
        <v>594</v>
      </c>
      <c r="G17">
        <f t="shared" si="1"/>
        <v>6.6309444072337576E-2</v>
      </c>
      <c r="H17">
        <f t="shared" si="2"/>
        <v>6.6309444072337573</v>
      </c>
      <c r="J17">
        <v>2229</v>
      </c>
      <c r="K17">
        <f t="shared" si="0"/>
        <v>7.6367000137042618E-2</v>
      </c>
      <c r="L17">
        <f t="shared" si="3"/>
        <v>7.636700013704262</v>
      </c>
      <c r="N17">
        <v>453</v>
      </c>
      <c r="O17">
        <f t="shared" si="4"/>
        <v>5.9456621603885026E-2</v>
      </c>
      <c r="P17">
        <f t="shared" si="5"/>
        <v>5.9456621603885029</v>
      </c>
      <c r="S17">
        <v>2295</v>
      </c>
      <c r="T17">
        <f t="shared" si="6"/>
        <v>6.845025053686471E-2</v>
      </c>
      <c r="U17">
        <f t="shared" si="7"/>
        <v>6.845025053686471</v>
      </c>
      <c r="W17">
        <v>3147</v>
      </c>
      <c r="X17">
        <f t="shared" si="8"/>
        <v>7.5663589151759955E-2</v>
      </c>
      <c r="Y17">
        <f t="shared" si="9"/>
        <v>7.5663589151759956</v>
      </c>
      <c r="AC17">
        <v>544</v>
      </c>
      <c r="AD17">
        <f t="shared" si="10"/>
        <v>5.6648963865458708E-2</v>
      </c>
      <c r="AE17">
        <f t="shared" si="11"/>
        <v>5.6648963865458706</v>
      </c>
    </row>
    <row r="18" spans="2:31" x14ac:dyDescent="0.2">
      <c r="B18">
        <v>5</v>
      </c>
      <c r="C18" t="s">
        <v>448</v>
      </c>
      <c r="F18">
        <v>471</v>
      </c>
      <c r="G18">
        <f t="shared" si="1"/>
        <v>5.2578700602813125E-2</v>
      </c>
      <c r="H18">
        <f t="shared" si="2"/>
        <v>5.2578700602813129</v>
      </c>
      <c r="J18">
        <v>1372</v>
      </c>
      <c r="K18">
        <f t="shared" si="0"/>
        <v>4.700561874743045E-2</v>
      </c>
      <c r="L18">
        <f t="shared" si="3"/>
        <v>4.7005618747430447</v>
      </c>
      <c r="N18">
        <v>480</v>
      </c>
      <c r="O18">
        <f t="shared" si="4"/>
        <v>6.3000393752460956E-2</v>
      </c>
      <c r="P18">
        <f t="shared" si="5"/>
        <v>6.3000393752460955</v>
      </c>
      <c r="S18">
        <v>1587</v>
      </c>
      <c r="T18">
        <f t="shared" si="6"/>
        <v>4.7333571939871151E-2</v>
      </c>
      <c r="U18">
        <f t="shared" si="7"/>
        <v>4.7333571939871151</v>
      </c>
      <c r="W18">
        <v>2647</v>
      </c>
      <c r="X18">
        <f t="shared" si="8"/>
        <v>6.364204654741297E-2</v>
      </c>
      <c r="Y18">
        <f t="shared" si="9"/>
        <v>6.3642046547412967</v>
      </c>
      <c r="AC18">
        <v>667</v>
      </c>
      <c r="AD18">
        <f t="shared" si="10"/>
        <v>6.9457461210038526E-2</v>
      </c>
      <c r="AE18">
        <f t="shared" si="11"/>
        <v>6.9457461210038529</v>
      </c>
    </row>
    <row r="19" spans="2:31" x14ac:dyDescent="0.2">
      <c r="B19">
        <v>6</v>
      </c>
      <c r="C19" t="s">
        <v>481</v>
      </c>
      <c r="F19">
        <v>463</v>
      </c>
      <c r="G19">
        <f t="shared" si="1"/>
        <v>5.1685644116990399E-2</v>
      </c>
      <c r="H19">
        <f t="shared" si="2"/>
        <v>5.1685644116990401</v>
      </c>
      <c r="J19">
        <v>1672</v>
      </c>
      <c r="K19">
        <f t="shared" si="0"/>
        <v>5.7283815266547897E-2</v>
      </c>
      <c r="L19">
        <f t="shared" si="3"/>
        <v>5.7283815266547897</v>
      </c>
      <c r="N19">
        <v>504</v>
      </c>
      <c r="O19">
        <f t="shared" si="4"/>
        <v>6.6150413440084002E-2</v>
      </c>
      <c r="P19">
        <f t="shared" si="5"/>
        <v>6.6150413440084002</v>
      </c>
      <c r="S19">
        <v>1765</v>
      </c>
      <c r="T19">
        <f t="shared" si="6"/>
        <v>5.2642567406346936E-2</v>
      </c>
      <c r="U19">
        <f t="shared" si="7"/>
        <v>5.2642567406346936</v>
      </c>
      <c r="W19">
        <v>2189</v>
      </c>
      <c r="X19">
        <f t="shared" si="8"/>
        <v>5.2630313521831118E-2</v>
      </c>
      <c r="Y19">
        <f t="shared" si="9"/>
        <v>5.2630313521831118</v>
      </c>
      <c r="AC19">
        <v>521</v>
      </c>
      <c r="AD19">
        <f t="shared" si="10"/>
        <v>5.4253878996147038E-2</v>
      </c>
      <c r="AE19">
        <f t="shared" si="11"/>
        <v>5.4253878996147042</v>
      </c>
    </row>
    <row r="20" spans="2:31" x14ac:dyDescent="0.2">
      <c r="B20">
        <v>7</v>
      </c>
      <c r="C20" t="s">
        <v>449</v>
      </c>
      <c r="F20">
        <v>232</v>
      </c>
      <c r="G20">
        <f t="shared" si="1"/>
        <v>2.589863808885912E-2</v>
      </c>
      <c r="H20">
        <f t="shared" si="2"/>
        <v>2.5898638088859118</v>
      </c>
      <c r="J20">
        <v>1211</v>
      </c>
      <c r="K20">
        <f t="shared" si="0"/>
        <v>4.1489653282170753E-2</v>
      </c>
      <c r="L20">
        <f t="shared" si="3"/>
        <v>4.1489653282170753</v>
      </c>
      <c r="N20">
        <v>266</v>
      </c>
      <c r="O20">
        <f t="shared" si="4"/>
        <v>3.4912718204488775E-2</v>
      </c>
      <c r="P20">
        <f t="shared" si="5"/>
        <v>3.4912718204488775</v>
      </c>
      <c r="S20">
        <v>2177</v>
      </c>
      <c r="T20">
        <f t="shared" si="6"/>
        <v>6.4930804104032444E-2</v>
      </c>
      <c r="U20">
        <f t="shared" si="7"/>
        <v>6.4930804104032447</v>
      </c>
      <c r="W20">
        <v>1571</v>
      </c>
      <c r="X20">
        <f t="shared" si="8"/>
        <v>3.7771686862858242E-2</v>
      </c>
      <c r="Y20">
        <f t="shared" si="9"/>
        <v>3.7771686862858243</v>
      </c>
      <c r="AC20">
        <v>362</v>
      </c>
      <c r="AD20">
        <f t="shared" si="10"/>
        <v>3.7696553160470686E-2</v>
      </c>
      <c r="AE20">
        <f t="shared" si="11"/>
        <v>3.7696553160470687</v>
      </c>
    </row>
    <row r="21" spans="2:31" x14ac:dyDescent="0.2">
      <c r="B21">
        <v>8</v>
      </c>
      <c r="C21" t="s">
        <v>482</v>
      </c>
      <c r="F21">
        <v>300</v>
      </c>
      <c r="G21">
        <f t="shared" si="1"/>
        <v>3.3489618218352314E-2</v>
      </c>
      <c r="H21">
        <f t="shared" si="2"/>
        <v>3.3489618218352315</v>
      </c>
      <c r="J21">
        <v>994</v>
      </c>
      <c r="K21">
        <f t="shared" si="0"/>
        <v>3.4055091133342472E-2</v>
      </c>
      <c r="L21">
        <f t="shared" si="3"/>
        <v>3.4055091133342472</v>
      </c>
      <c r="N21">
        <v>242</v>
      </c>
      <c r="O21">
        <f t="shared" si="4"/>
        <v>3.176269851686573E-2</v>
      </c>
      <c r="P21">
        <f t="shared" si="5"/>
        <v>3.1762698516865728</v>
      </c>
      <c r="S21">
        <v>1157</v>
      </c>
      <c r="T21">
        <f t="shared" si="6"/>
        <v>3.4508470532092578E-2</v>
      </c>
      <c r="U21">
        <f t="shared" si="7"/>
        <v>3.4508470532092579</v>
      </c>
      <c r="W21">
        <v>1498</v>
      </c>
      <c r="X21">
        <f t="shared" si="8"/>
        <v>3.6016541642623578E-2</v>
      </c>
      <c r="Y21">
        <f t="shared" si="9"/>
        <v>3.6016541642623578</v>
      </c>
      <c r="AC21">
        <v>317</v>
      </c>
      <c r="AD21">
        <f t="shared" si="10"/>
        <v>3.3010517546600018E-2</v>
      </c>
      <c r="AE21">
        <f t="shared" si="11"/>
        <v>3.3010517546600018</v>
      </c>
    </row>
    <row r="22" spans="2:31" x14ac:dyDescent="0.2">
      <c r="B22">
        <v>9</v>
      </c>
      <c r="C22" t="s">
        <v>483</v>
      </c>
      <c r="F22">
        <v>311</v>
      </c>
      <c r="G22">
        <f t="shared" si="1"/>
        <v>3.4717570886358559E-2</v>
      </c>
      <c r="H22">
        <f t="shared" si="2"/>
        <v>3.4717570886358557</v>
      </c>
      <c r="J22">
        <v>820</v>
      </c>
      <c r="K22">
        <f t="shared" si="0"/>
        <v>2.8093737152254352E-2</v>
      </c>
      <c r="L22">
        <f t="shared" si="3"/>
        <v>2.8093737152254352</v>
      </c>
      <c r="N22">
        <v>237</v>
      </c>
      <c r="O22">
        <f t="shared" si="4"/>
        <v>3.1106444415277594E-2</v>
      </c>
      <c r="P22">
        <f t="shared" si="5"/>
        <v>3.1106444415277594</v>
      </c>
      <c r="S22">
        <v>1027</v>
      </c>
      <c r="T22">
        <f t="shared" si="6"/>
        <v>3.0631114292531614E-2</v>
      </c>
      <c r="U22">
        <f t="shared" si="7"/>
        <v>3.0631114292531616</v>
      </c>
      <c r="W22">
        <v>1152</v>
      </c>
      <c r="X22">
        <f t="shared" si="8"/>
        <v>2.7697634160415464E-2</v>
      </c>
      <c r="Y22">
        <f t="shared" si="9"/>
        <v>2.7697634160415463</v>
      </c>
      <c r="AC22">
        <v>254</v>
      </c>
      <c r="AD22">
        <f t="shared" si="10"/>
        <v>2.6450067687181091E-2</v>
      </c>
      <c r="AE22">
        <f t="shared" si="11"/>
        <v>2.6450067687181091</v>
      </c>
    </row>
    <row r="23" spans="2:31" x14ac:dyDescent="0.2">
      <c r="B23">
        <v>10</v>
      </c>
      <c r="C23" t="s">
        <v>484</v>
      </c>
      <c r="F23">
        <v>291</v>
      </c>
      <c r="G23">
        <f t="shared" si="1"/>
        <v>3.2484929671801742E-2</v>
      </c>
      <c r="H23">
        <f t="shared" si="2"/>
        <v>3.2484929671801743</v>
      </c>
      <c r="J23">
        <v>669</v>
      </c>
      <c r="K23">
        <f t="shared" si="0"/>
        <v>2.2920378237631902E-2</v>
      </c>
      <c r="L23">
        <f t="shared" si="3"/>
        <v>2.2920378237631902</v>
      </c>
      <c r="N23">
        <v>199</v>
      </c>
      <c r="O23">
        <f t="shared" si="4"/>
        <v>2.611891324320777E-2</v>
      </c>
      <c r="P23">
        <f t="shared" si="5"/>
        <v>2.6118913243207769</v>
      </c>
      <c r="S23">
        <v>1113</v>
      </c>
      <c r="T23">
        <f t="shared" si="6"/>
        <v>3.3196134574087328E-2</v>
      </c>
      <c r="U23">
        <f t="shared" si="7"/>
        <v>3.319613457408733</v>
      </c>
      <c r="W23">
        <v>1232</v>
      </c>
      <c r="X23">
        <f t="shared" si="8"/>
        <v>2.9621080977110983E-2</v>
      </c>
      <c r="Y23">
        <f t="shared" si="9"/>
        <v>2.9621080977110985</v>
      </c>
      <c r="AC23">
        <v>293</v>
      </c>
      <c r="AD23">
        <f t="shared" si="10"/>
        <v>3.0511298552535666E-2</v>
      </c>
      <c r="AE23">
        <f t="shared" si="11"/>
        <v>3.0511298552535666</v>
      </c>
    </row>
    <row r="24" spans="2:31" x14ac:dyDescent="0.2">
      <c r="B24">
        <v>11</v>
      </c>
      <c r="C24" t="s">
        <v>450</v>
      </c>
      <c r="F24">
        <v>270</v>
      </c>
      <c r="G24">
        <f t="shared" si="1"/>
        <v>3.0140656396517081E-2</v>
      </c>
      <c r="H24">
        <f t="shared" si="2"/>
        <v>3.014065639651708</v>
      </c>
      <c r="J24">
        <v>881</v>
      </c>
      <c r="K24">
        <f t="shared" si="0"/>
        <v>3.0183637111141564E-2</v>
      </c>
      <c r="L24">
        <f t="shared" si="3"/>
        <v>3.0183637111141564</v>
      </c>
      <c r="N24">
        <v>238</v>
      </c>
      <c r="O24">
        <f t="shared" si="4"/>
        <v>3.1237695235595223E-2</v>
      </c>
      <c r="P24">
        <f t="shared" si="5"/>
        <v>3.1237695235595222</v>
      </c>
      <c r="S24">
        <v>841</v>
      </c>
      <c r="T24">
        <f t="shared" si="6"/>
        <v>2.5083512288236697E-2</v>
      </c>
      <c r="U24">
        <f t="shared" si="7"/>
        <v>2.5083512288236696</v>
      </c>
      <c r="W24">
        <v>1191</v>
      </c>
      <c r="X24">
        <f t="shared" si="8"/>
        <v>2.8635314483554528E-2</v>
      </c>
      <c r="Y24">
        <f t="shared" si="9"/>
        <v>2.8635314483554528</v>
      </c>
      <c r="AC24">
        <v>279</v>
      </c>
      <c r="AD24">
        <f t="shared" si="10"/>
        <v>2.9053420805998126E-2</v>
      </c>
      <c r="AE24">
        <f t="shared" si="11"/>
        <v>2.9053420805998127</v>
      </c>
    </row>
    <row r="25" spans="2:31" x14ac:dyDescent="0.2">
      <c r="B25">
        <v>12</v>
      </c>
      <c r="C25" t="s">
        <v>485</v>
      </c>
      <c r="F25">
        <v>317</v>
      </c>
      <c r="G25">
        <f t="shared" si="1"/>
        <v>3.5387363250725605E-2</v>
      </c>
      <c r="H25">
        <f t="shared" si="2"/>
        <v>3.5387363250725605</v>
      </c>
      <c r="J25">
        <v>1329</v>
      </c>
      <c r="K25">
        <f t="shared" si="0"/>
        <v>4.5532410579690284E-2</v>
      </c>
      <c r="L25">
        <f t="shared" si="3"/>
        <v>4.5532410579690286</v>
      </c>
      <c r="N25">
        <v>204</v>
      </c>
      <c r="O25">
        <f t="shared" si="4"/>
        <v>2.6775167344795906E-2</v>
      </c>
      <c r="P25">
        <f t="shared" si="5"/>
        <v>2.6775167344795907</v>
      </c>
      <c r="S25">
        <v>791</v>
      </c>
      <c r="T25">
        <f t="shared" si="6"/>
        <v>2.3592221426867097E-2</v>
      </c>
      <c r="U25">
        <f t="shared" si="7"/>
        <v>2.3592221426867099</v>
      </c>
      <c r="W25">
        <v>769</v>
      </c>
      <c r="X25">
        <f t="shared" si="8"/>
        <v>1.8489132525485671E-2</v>
      </c>
      <c r="Y25">
        <f t="shared" si="9"/>
        <v>1.848913252548567</v>
      </c>
      <c r="AC25">
        <v>164</v>
      </c>
      <c r="AD25">
        <f t="shared" si="10"/>
        <v>1.7077996459439759E-2</v>
      </c>
      <c r="AE25">
        <f t="shared" si="11"/>
        <v>1.7077996459439759</v>
      </c>
    </row>
    <row r="26" spans="2:31" x14ac:dyDescent="0.2">
      <c r="B26">
        <v>13</v>
      </c>
      <c r="C26" t="s">
        <v>486</v>
      </c>
      <c r="F26">
        <v>188</v>
      </c>
      <c r="G26">
        <f t="shared" si="1"/>
        <v>2.0986827416834115E-2</v>
      </c>
      <c r="H26">
        <f t="shared" si="2"/>
        <v>2.0986827416834117</v>
      </c>
      <c r="J26">
        <v>704</v>
      </c>
      <c r="K26">
        <f t="shared" si="0"/>
        <v>2.4119501164862271E-2</v>
      </c>
      <c r="L26">
        <f t="shared" si="3"/>
        <v>2.4119501164862269</v>
      </c>
      <c r="N26">
        <v>159</v>
      </c>
      <c r="O26">
        <f t="shared" si="4"/>
        <v>2.0868880430502692E-2</v>
      </c>
      <c r="P26">
        <f t="shared" si="5"/>
        <v>2.0868880430502692</v>
      </c>
      <c r="S26">
        <v>782</v>
      </c>
      <c r="T26">
        <f t="shared" si="6"/>
        <v>2.3323789071820568E-2</v>
      </c>
      <c r="U26">
        <f t="shared" si="7"/>
        <v>2.3323789071820569</v>
      </c>
      <c r="W26">
        <v>772</v>
      </c>
      <c r="X26">
        <f t="shared" si="8"/>
        <v>1.8561261781111751E-2</v>
      </c>
      <c r="Y26">
        <f t="shared" si="9"/>
        <v>1.8561261781111751</v>
      </c>
      <c r="AC26">
        <v>215</v>
      </c>
      <c r="AD26">
        <f t="shared" si="10"/>
        <v>2.2388836821826512E-2</v>
      </c>
      <c r="AE26">
        <f t="shared" si="11"/>
        <v>2.2388836821826512</v>
      </c>
    </row>
    <row r="27" spans="2:31" x14ac:dyDescent="0.2">
      <c r="B27">
        <v>14</v>
      </c>
      <c r="C27" t="s">
        <v>487</v>
      </c>
      <c r="F27">
        <v>187</v>
      </c>
      <c r="G27">
        <f t="shared" si="1"/>
        <v>2.0875195356106272E-2</v>
      </c>
      <c r="H27">
        <f t="shared" si="2"/>
        <v>2.0875195356106273</v>
      </c>
      <c r="J27">
        <v>668</v>
      </c>
      <c r="K27">
        <f t="shared" si="0"/>
        <v>2.2886117582568179E-2</v>
      </c>
      <c r="L27">
        <f t="shared" si="3"/>
        <v>2.2886117582568177</v>
      </c>
      <c r="N27">
        <v>158</v>
      </c>
      <c r="O27">
        <f t="shared" si="4"/>
        <v>2.0737629610185063E-2</v>
      </c>
      <c r="P27">
        <f t="shared" si="5"/>
        <v>2.0737629610185064</v>
      </c>
      <c r="S27">
        <v>774</v>
      </c>
      <c r="T27">
        <f t="shared" si="6"/>
        <v>2.3085182534001433E-2</v>
      </c>
      <c r="U27">
        <f t="shared" si="7"/>
        <v>2.3085182534001434</v>
      </c>
      <c r="W27">
        <v>725</v>
      </c>
      <c r="X27">
        <f t="shared" si="8"/>
        <v>1.7431236776303136E-2</v>
      </c>
      <c r="Y27">
        <f t="shared" si="9"/>
        <v>1.7431236776303136</v>
      </c>
      <c r="AC27">
        <v>165</v>
      </c>
      <c r="AD27">
        <f t="shared" si="10"/>
        <v>1.7182130584192441E-2</v>
      </c>
      <c r="AE27">
        <f t="shared" si="11"/>
        <v>1.7182130584192441</v>
      </c>
    </row>
    <row r="28" spans="2:31" x14ac:dyDescent="0.2">
      <c r="B28">
        <v>15</v>
      </c>
      <c r="C28" t="s">
        <v>488</v>
      </c>
      <c r="F28">
        <v>234</v>
      </c>
      <c r="G28">
        <f t="shared" si="1"/>
        <v>2.6121902210314803E-2</v>
      </c>
      <c r="H28">
        <f t="shared" si="2"/>
        <v>2.6121902210314802</v>
      </c>
      <c r="J28">
        <v>507</v>
      </c>
      <c r="K28">
        <f t="shared" si="0"/>
        <v>1.7370152117308482E-2</v>
      </c>
      <c r="L28">
        <f t="shared" si="3"/>
        <v>1.7370152117308482</v>
      </c>
      <c r="N28">
        <v>118</v>
      </c>
      <c r="O28">
        <f t="shared" si="4"/>
        <v>1.5487596797479984E-2</v>
      </c>
      <c r="P28">
        <f t="shared" si="5"/>
        <v>1.5487596797479983</v>
      </c>
      <c r="S28">
        <v>742</v>
      </c>
      <c r="T28">
        <f t="shared" si="6"/>
        <v>2.2130756382724888E-2</v>
      </c>
      <c r="U28">
        <f t="shared" si="7"/>
        <v>2.213075638272489</v>
      </c>
      <c r="W28">
        <v>803</v>
      </c>
      <c r="X28">
        <f t="shared" si="8"/>
        <v>1.9306597422581267E-2</v>
      </c>
      <c r="Y28">
        <f t="shared" si="9"/>
        <v>1.9306597422581266</v>
      </c>
      <c r="AC28">
        <v>190</v>
      </c>
      <c r="AD28">
        <f t="shared" si="10"/>
        <v>1.9785483703009477E-2</v>
      </c>
      <c r="AE28">
        <f t="shared" si="11"/>
        <v>1.9785483703009477</v>
      </c>
    </row>
    <row r="29" spans="2:31" x14ac:dyDescent="0.2">
      <c r="B29">
        <v>16</v>
      </c>
      <c r="C29" t="s">
        <v>489</v>
      </c>
      <c r="F29">
        <v>174</v>
      </c>
      <c r="G29">
        <f t="shared" si="1"/>
        <v>1.9423978566644341E-2</v>
      </c>
      <c r="H29">
        <f t="shared" si="2"/>
        <v>1.942397856664434</v>
      </c>
      <c r="J29">
        <v>455</v>
      </c>
      <c r="K29">
        <f t="shared" si="0"/>
        <v>1.5588598053994792E-2</v>
      </c>
      <c r="L29">
        <f t="shared" si="3"/>
        <v>1.5588598053994791</v>
      </c>
      <c r="N29">
        <v>159</v>
      </c>
      <c r="O29">
        <f t="shared" si="4"/>
        <v>2.0868880430502692E-2</v>
      </c>
      <c r="P29">
        <f t="shared" si="5"/>
        <v>2.0868880430502692</v>
      </c>
      <c r="S29">
        <v>512</v>
      </c>
      <c r="T29">
        <f t="shared" si="6"/>
        <v>1.527081842042472E-2</v>
      </c>
      <c r="U29">
        <f t="shared" si="7"/>
        <v>1.5270818420424719</v>
      </c>
      <c r="W29">
        <v>703</v>
      </c>
      <c r="X29">
        <f t="shared" si="8"/>
        <v>1.6902288901711866E-2</v>
      </c>
      <c r="Y29">
        <f t="shared" si="9"/>
        <v>1.6902288901711866</v>
      </c>
      <c r="AC29">
        <v>212</v>
      </c>
      <c r="AD29">
        <f t="shared" si="10"/>
        <v>2.2076434447568467E-2</v>
      </c>
      <c r="AE29">
        <f t="shared" si="11"/>
        <v>2.2076434447568469</v>
      </c>
    </row>
    <row r="30" spans="2:31" x14ac:dyDescent="0.2">
      <c r="B30">
        <v>17</v>
      </c>
      <c r="C30" t="s">
        <v>490</v>
      </c>
      <c r="F30">
        <v>122</v>
      </c>
      <c r="G30">
        <f t="shared" si="1"/>
        <v>1.3619111408796606E-2</v>
      </c>
      <c r="H30">
        <f t="shared" si="2"/>
        <v>1.3619111408796605</v>
      </c>
      <c r="J30">
        <v>460</v>
      </c>
      <c r="K30">
        <f t="shared" si="0"/>
        <v>1.5759901329313417E-2</v>
      </c>
      <c r="L30">
        <f t="shared" si="3"/>
        <v>1.5759901329313417</v>
      </c>
      <c r="N30">
        <v>108</v>
      </c>
      <c r="O30">
        <f t="shared" si="4"/>
        <v>1.4175088594303714E-2</v>
      </c>
      <c r="P30">
        <f t="shared" si="5"/>
        <v>1.4175088594303715</v>
      </c>
      <c r="S30">
        <v>482</v>
      </c>
      <c r="T30">
        <f t="shared" si="6"/>
        <v>1.4376043903602958E-2</v>
      </c>
      <c r="U30">
        <f t="shared" si="7"/>
        <v>1.4376043903602957</v>
      </c>
      <c r="W30">
        <v>614</v>
      </c>
      <c r="X30">
        <f t="shared" si="8"/>
        <v>1.4762454318138104E-2</v>
      </c>
      <c r="Y30">
        <f t="shared" si="9"/>
        <v>1.4762454318138103</v>
      </c>
      <c r="AC30">
        <v>157</v>
      </c>
      <c r="AD30">
        <f t="shared" si="10"/>
        <v>1.6349057586170987E-2</v>
      </c>
      <c r="AE30">
        <f t="shared" si="11"/>
        <v>1.6349057586170987</v>
      </c>
    </row>
    <row r="31" spans="2:31" x14ac:dyDescent="0.2">
      <c r="B31">
        <v>18</v>
      </c>
      <c r="C31" t="s">
        <v>491</v>
      </c>
      <c r="F31">
        <v>129</v>
      </c>
      <c r="G31">
        <f t="shared" si="1"/>
        <v>1.4400535833891493E-2</v>
      </c>
      <c r="H31">
        <f t="shared" si="2"/>
        <v>1.4400535833891492</v>
      </c>
      <c r="J31">
        <v>350</v>
      </c>
      <c r="K31">
        <f t="shared" si="0"/>
        <v>1.1991229272303686E-2</v>
      </c>
      <c r="L31">
        <f t="shared" si="3"/>
        <v>1.1991229272303685</v>
      </c>
      <c r="N31">
        <v>95</v>
      </c>
      <c r="O31">
        <f t="shared" si="4"/>
        <v>1.2468827930174564E-2</v>
      </c>
      <c r="P31">
        <f t="shared" si="5"/>
        <v>1.2468827930174564</v>
      </c>
      <c r="S31">
        <v>379</v>
      </c>
      <c r="T31">
        <f t="shared" si="6"/>
        <v>1.1303984729181579E-2</v>
      </c>
      <c r="U31">
        <f t="shared" si="7"/>
        <v>1.130398472918158</v>
      </c>
      <c r="W31">
        <v>583</v>
      </c>
      <c r="X31">
        <f t="shared" si="8"/>
        <v>1.401711867666859E-2</v>
      </c>
      <c r="Y31">
        <f t="shared" si="9"/>
        <v>1.401711867666859</v>
      </c>
      <c r="AC31">
        <v>118</v>
      </c>
      <c r="AD31">
        <f t="shared" si="10"/>
        <v>1.2287826720816412E-2</v>
      </c>
      <c r="AE31">
        <f t="shared" si="11"/>
        <v>1.2287826720816413</v>
      </c>
    </row>
    <row r="32" spans="2:31" x14ac:dyDescent="0.2">
      <c r="B32">
        <v>19</v>
      </c>
      <c r="C32" t="s">
        <v>492</v>
      </c>
      <c r="F32">
        <v>80</v>
      </c>
      <c r="G32">
        <f t="shared" si="1"/>
        <v>8.9305648582272829E-3</v>
      </c>
      <c r="H32">
        <f t="shared" si="2"/>
        <v>0.89305648582272834</v>
      </c>
      <c r="J32">
        <v>287</v>
      </c>
      <c r="K32">
        <f t="shared" si="0"/>
        <v>9.8328080032890237E-3</v>
      </c>
      <c r="L32">
        <f t="shared" si="3"/>
        <v>0.98328080032890242</v>
      </c>
      <c r="N32">
        <v>85</v>
      </c>
      <c r="O32">
        <f t="shared" si="4"/>
        <v>1.1156319726998295E-2</v>
      </c>
      <c r="P32">
        <f t="shared" si="5"/>
        <v>1.1156319726998294</v>
      </c>
      <c r="S32">
        <v>385</v>
      </c>
      <c r="T32">
        <f t="shared" si="6"/>
        <v>1.1482939632545932E-2</v>
      </c>
      <c r="U32">
        <f t="shared" si="7"/>
        <v>1.1482939632545932</v>
      </c>
      <c r="W32">
        <v>422</v>
      </c>
      <c r="X32">
        <f t="shared" si="8"/>
        <v>1.0146181958068859E-2</v>
      </c>
      <c r="Y32">
        <f t="shared" si="9"/>
        <v>1.0146181958068858</v>
      </c>
      <c r="AC32">
        <v>121</v>
      </c>
      <c r="AD32">
        <f t="shared" si="10"/>
        <v>1.2600229095074456E-2</v>
      </c>
      <c r="AE32">
        <f t="shared" si="11"/>
        <v>1.2600229095074456</v>
      </c>
    </row>
    <row r="33" spans="2:33" x14ac:dyDescent="0.2">
      <c r="B33">
        <v>20</v>
      </c>
      <c r="C33" t="s">
        <v>493</v>
      </c>
      <c r="F33">
        <v>74</v>
      </c>
      <c r="G33">
        <f t="shared" si="1"/>
        <v>8.260772493860237E-3</v>
      </c>
      <c r="H33">
        <f t="shared" si="2"/>
        <v>0.82607724938602367</v>
      </c>
      <c r="J33">
        <v>313</v>
      </c>
      <c r="K33">
        <f t="shared" si="0"/>
        <v>1.0723585034945868E-2</v>
      </c>
      <c r="L33">
        <f t="shared" si="3"/>
        <v>1.0723585034945868</v>
      </c>
      <c r="N33">
        <v>81</v>
      </c>
      <c r="O33">
        <f t="shared" si="4"/>
        <v>1.0631316445727786E-2</v>
      </c>
      <c r="P33">
        <f t="shared" si="5"/>
        <v>1.0631316445727785</v>
      </c>
      <c r="S33">
        <v>360</v>
      </c>
      <c r="T33">
        <f t="shared" si="6"/>
        <v>1.0737294201861132E-2</v>
      </c>
      <c r="U33">
        <f t="shared" si="7"/>
        <v>1.0737294201861132</v>
      </c>
      <c r="W33">
        <v>443</v>
      </c>
      <c r="X33">
        <f t="shared" si="8"/>
        <v>1.0651086747451433E-2</v>
      </c>
      <c r="Y33">
        <f t="shared" si="9"/>
        <v>1.0651086747451433</v>
      </c>
      <c r="AC33">
        <v>94</v>
      </c>
      <c r="AD33">
        <f t="shared" si="10"/>
        <v>9.7886077267520574E-3</v>
      </c>
      <c r="AE33">
        <f t="shared" si="11"/>
        <v>0.97886077267520577</v>
      </c>
    </row>
    <row r="34" spans="2:33" x14ac:dyDescent="0.2">
      <c r="B34">
        <v>21</v>
      </c>
      <c r="C34" t="s">
        <v>494</v>
      </c>
      <c r="F34">
        <v>102</v>
      </c>
      <c r="G34">
        <f t="shared" si="1"/>
        <v>1.1386470194239785E-2</v>
      </c>
      <c r="H34">
        <f t="shared" si="2"/>
        <v>1.1386470194239784</v>
      </c>
      <c r="J34">
        <v>250</v>
      </c>
      <c r="K34">
        <f t="shared" si="0"/>
        <v>8.5651637659312045E-3</v>
      </c>
      <c r="L34">
        <f t="shared" si="3"/>
        <v>0.85651637659312041</v>
      </c>
      <c r="N34">
        <v>80</v>
      </c>
      <c r="O34">
        <f t="shared" si="4"/>
        <v>1.0500065625410159E-2</v>
      </c>
      <c r="P34">
        <f t="shared" si="5"/>
        <v>1.050006562541016</v>
      </c>
      <c r="S34">
        <v>390</v>
      </c>
      <c r="T34">
        <f t="shared" si="6"/>
        <v>1.1632068718682892E-2</v>
      </c>
      <c r="U34">
        <f t="shared" si="7"/>
        <v>1.1632068718682891</v>
      </c>
      <c r="W34">
        <v>372</v>
      </c>
      <c r="X34">
        <f t="shared" si="8"/>
        <v>8.9440276976341607E-3</v>
      </c>
      <c r="Y34">
        <f t="shared" si="9"/>
        <v>0.89440276976341604</v>
      </c>
      <c r="AC34">
        <v>110</v>
      </c>
      <c r="AD34">
        <f t="shared" si="10"/>
        <v>1.1454753722794959E-2</v>
      </c>
      <c r="AE34">
        <f t="shared" si="11"/>
        <v>1.1454753722794959</v>
      </c>
    </row>
    <row r="35" spans="2:33" x14ac:dyDescent="0.2">
      <c r="B35">
        <v>22</v>
      </c>
      <c r="C35" t="s">
        <v>495</v>
      </c>
      <c r="F35">
        <v>43</v>
      </c>
      <c r="G35">
        <f t="shared" si="1"/>
        <v>4.8001786112971644E-3</v>
      </c>
      <c r="H35">
        <f t="shared" si="2"/>
        <v>0.48001786112971645</v>
      </c>
      <c r="J35">
        <v>223</v>
      </c>
      <c r="K35">
        <f t="shared" si="0"/>
        <v>7.6401260792106343E-3</v>
      </c>
      <c r="L35">
        <f t="shared" si="3"/>
        <v>0.7640126079210634</v>
      </c>
      <c r="N35">
        <v>33</v>
      </c>
      <c r="O35">
        <f t="shared" si="4"/>
        <v>4.3312770704816905E-3</v>
      </c>
      <c r="P35">
        <f t="shared" si="5"/>
        <v>0.43312770704816905</v>
      </c>
      <c r="S35">
        <v>256</v>
      </c>
      <c r="T35">
        <f t="shared" si="6"/>
        <v>7.6354092102123598E-3</v>
      </c>
      <c r="U35">
        <f t="shared" si="7"/>
        <v>0.76354092102123594</v>
      </c>
      <c r="W35">
        <v>308</v>
      </c>
      <c r="X35">
        <f t="shared" si="8"/>
        <v>7.4052702442777459E-3</v>
      </c>
      <c r="Y35">
        <f t="shared" si="9"/>
        <v>0.74052702442777463</v>
      </c>
      <c r="AC35">
        <v>50</v>
      </c>
      <c r="AD35">
        <f t="shared" si="10"/>
        <v>5.2067062376340723E-3</v>
      </c>
      <c r="AE35">
        <f t="shared" si="11"/>
        <v>0.52067062376340723</v>
      </c>
    </row>
    <row r="36" spans="2:33" x14ac:dyDescent="0.2">
      <c r="B36">
        <v>23</v>
      </c>
      <c r="C36" t="s">
        <v>496</v>
      </c>
      <c r="F36">
        <v>39</v>
      </c>
      <c r="G36">
        <f t="shared" si="1"/>
        <v>4.3536503683858007E-3</v>
      </c>
      <c r="H36">
        <f t="shared" si="2"/>
        <v>0.43536503683858008</v>
      </c>
      <c r="J36">
        <v>172</v>
      </c>
      <c r="K36">
        <f t="shared" si="0"/>
        <v>5.8928326709606687E-3</v>
      </c>
      <c r="L36">
        <f t="shared" si="3"/>
        <v>0.58928326709606682</v>
      </c>
      <c r="N36">
        <v>43</v>
      </c>
      <c r="O36">
        <f t="shared" si="4"/>
        <v>5.6437852736579601E-3</v>
      </c>
      <c r="P36">
        <f t="shared" si="5"/>
        <v>0.56437852736579597</v>
      </c>
      <c r="S36">
        <v>157</v>
      </c>
      <c r="T36">
        <f t="shared" si="6"/>
        <v>4.6826533047005488E-3</v>
      </c>
      <c r="U36">
        <f t="shared" si="7"/>
        <v>0.46826533047005486</v>
      </c>
      <c r="W36">
        <v>160</v>
      </c>
      <c r="X36">
        <f t="shared" si="8"/>
        <v>3.8468936333910368E-3</v>
      </c>
      <c r="Y36">
        <f t="shared" si="9"/>
        <v>0.3846893633391037</v>
      </c>
      <c r="AC36">
        <v>48</v>
      </c>
      <c r="AD36">
        <f t="shared" si="10"/>
        <v>4.9984379881287096E-3</v>
      </c>
      <c r="AE36">
        <f t="shared" si="11"/>
        <v>0.49984379881287094</v>
      </c>
    </row>
    <row r="37" spans="2:33" x14ac:dyDescent="0.2">
      <c r="B37">
        <v>24</v>
      </c>
      <c r="C37" t="s">
        <v>497</v>
      </c>
      <c r="F37">
        <v>29</v>
      </c>
      <c r="G37">
        <f t="shared" si="1"/>
        <v>3.2373297611073899E-3</v>
      </c>
      <c r="H37">
        <f t="shared" si="2"/>
        <v>0.32373297611073898</v>
      </c>
      <c r="J37">
        <v>96</v>
      </c>
      <c r="K37">
        <f t="shared" si="0"/>
        <v>3.2890228861175825E-3</v>
      </c>
      <c r="L37">
        <f t="shared" si="3"/>
        <v>0.32890228861175824</v>
      </c>
      <c r="N37">
        <v>38</v>
      </c>
      <c r="O37">
        <f t="shared" si="4"/>
        <v>4.9875311720698253E-3</v>
      </c>
      <c r="P37">
        <f t="shared" si="5"/>
        <v>0.49875311720698251</v>
      </c>
      <c r="S37">
        <v>119</v>
      </c>
      <c r="T37">
        <f t="shared" si="6"/>
        <v>3.5492722500596518E-3</v>
      </c>
      <c r="U37">
        <f t="shared" si="7"/>
        <v>0.35492722500596519</v>
      </c>
      <c r="W37">
        <v>118</v>
      </c>
      <c r="X37">
        <f t="shared" si="8"/>
        <v>2.8370840546258894E-3</v>
      </c>
      <c r="Y37">
        <f t="shared" si="9"/>
        <v>0.28370840546258896</v>
      </c>
      <c r="AC37">
        <v>40</v>
      </c>
      <c r="AD37">
        <f t="shared" si="10"/>
        <v>4.1653649901072579E-3</v>
      </c>
      <c r="AE37">
        <f t="shared" si="11"/>
        <v>0.41653649901072576</v>
      </c>
    </row>
    <row r="38" spans="2:33" x14ac:dyDescent="0.2">
      <c r="B38">
        <v>25</v>
      </c>
      <c r="C38" t="s">
        <v>498</v>
      </c>
      <c r="F38">
        <v>30</v>
      </c>
      <c r="G38">
        <f t="shared" si="1"/>
        <v>3.3489618218352311E-3</v>
      </c>
      <c r="H38">
        <f t="shared" si="2"/>
        <v>0.33489618218352313</v>
      </c>
      <c r="J38">
        <v>101</v>
      </c>
      <c r="K38">
        <f t="shared" si="0"/>
        <v>3.4603261614362065E-3</v>
      </c>
      <c r="L38">
        <f t="shared" si="3"/>
        <v>0.34603261614362063</v>
      </c>
      <c r="N38">
        <v>18</v>
      </c>
      <c r="O38">
        <f t="shared" si="4"/>
        <v>2.3625147657172856E-3</v>
      </c>
      <c r="P38">
        <f t="shared" si="5"/>
        <v>0.23625147657172857</v>
      </c>
      <c r="S38">
        <v>113</v>
      </c>
      <c r="T38">
        <f t="shared" si="6"/>
        <v>3.3703173466952995E-3</v>
      </c>
      <c r="U38">
        <f t="shared" si="7"/>
        <v>0.33703173466952996</v>
      </c>
      <c r="W38">
        <v>141</v>
      </c>
      <c r="X38">
        <f t="shared" si="8"/>
        <v>3.3900750144258509E-3</v>
      </c>
      <c r="Y38">
        <f t="shared" si="9"/>
        <v>0.33900750144258507</v>
      </c>
      <c r="AC38">
        <v>34</v>
      </c>
      <c r="AD38">
        <f t="shared" si="10"/>
        <v>3.5405602415911693E-3</v>
      </c>
      <c r="AE38">
        <f t="shared" si="11"/>
        <v>0.35405602415911691</v>
      </c>
    </row>
    <row r="39" spans="2:33" x14ac:dyDescent="0.2">
      <c r="B39">
        <v>26</v>
      </c>
      <c r="C39" t="s">
        <v>451</v>
      </c>
      <c r="F39">
        <v>30</v>
      </c>
      <c r="G39">
        <f t="shared" si="1"/>
        <v>3.3489618218352311E-3</v>
      </c>
      <c r="H39">
        <f t="shared" si="2"/>
        <v>0.33489618218352313</v>
      </c>
      <c r="J39">
        <v>71</v>
      </c>
      <c r="K39">
        <f t="shared" si="0"/>
        <v>2.4325065095244622E-3</v>
      </c>
      <c r="L39">
        <f t="shared" si="3"/>
        <v>0.24325065095244622</v>
      </c>
      <c r="N39">
        <v>15</v>
      </c>
      <c r="O39">
        <f t="shared" si="4"/>
        <v>1.9687623047644049E-3</v>
      </c>
      <c r="P39">
        <f t="shared" si="5"/>
        <v>0.19687623047644048</v>
      </c>
      <c r="S39">
        <v>57</v>
      </c>
      <c r="T39">
        <f t="shared" si="6"/>
        <v>1.7000715819613457E-3</v>
      </c>
      <c r="U39">
        <f t="shared" si="7"/>
        <v>0.17000715819613457</v>
      </c>
      <c r="W39">
        <v>63</v>
      </c>
      <c r="X39">
        <f t="shared" si="8"/>
        <v>1.5147143681477208E-3</v>
      </c>
      <c r="Y39">
        <f t="shared" si="9"/>
        <v>0.15147143681477207</v>
      </c>
      <c r="AC39">
        <v>32</v>
      </c>
      <c r="AD39">
        <f t="shared" si="10"/>
        <v>3.3322919920858065E-3</v>
      </c>
      <c r="AE39">
        <f t="shared" si="11"/>
        <v>0.33322919920858063</v>
      </c>
    </row>
    <row r="40" spans="2:33" x14ac:dyDescent="0.2">
      <c r="B40">
        <v>27</v>
      </c>
      <c r="C40" t="s">
        <v>452</v>
      </c>
      <c r="F40">
        <v>26</v>
      </c>
      <c r="G40">
        <f t="shared" si="1"/>
        <v>2.902433578923867E-3</v>
      </c>
      <c r="H40">
        <f t="shared" si="2"/>
        <v>0.2902433578923867</v>
      </c>
      <c r="J40">
        <v>59</v>
      </c>
      <c r="K40">
        <f t="shared" si="0"/>
        <v>2.0213786487597641E-3</v>
      </c>
      <c r="L40">
        <f t="shared" si="3"/>
        <v>0.2021378648759764</v>
      </c>
      <c r="N40">
        <v>10</v>
      </c>
      <c r="O40">
        <f t="shared" si="4"/>
        <v>1.3125082031762699E-3</v>
      </c>
      <c r="P40">
        <f t="shared" si="5"/>
        <v>0.131250820317627</v>
      </c>
      <c r="S40">
        <v>48</v>
      </c>
      <c r="T40">
        <f t="shared" si="6"/>
        <v>1.4316392269148174E-3</v>
      </c>
      <c r="U40">
        <f t="shared" si="7"/>
        <v>0.14316392269148173</v>
      </c>
      <c r="W40">
        <v>73</v>
      </c>
      <c r="X40">
        <f t="shared" si="8"/>
        <v>1.7551452202346604E-3</v>
      </c>
      <c r="Y40">
        <f t="shared" si="9"/>
        <v>0.17551452202346604</v>
      </c>
      <c r="AC40">
        <v>17</v>
      </c>
      <c r="AD40">
        <f t="shared" si="10"/>
        <v>1.7702801207955846E-3</v>
      </c>
      <c r="AE40">
        <f t="shared" si="11"/>
        <v>0.17702801207955846</v>
      </c>
    </row>
    <row r="41" spans="2:33" x14ac:dyDescent="0.2">
      <c r="B41">
        <v>28</v>
      </c>
      <c r="C41" t="s">
        <v>479</v>
      </c>
      <c r="F41">
        <v>2</v>
      </c>
      <c r="G41">
        <f t="shared" si="1"/>
        <v>2.2326412145568208E-4</v>
      </c>
      <c r="H41">
        <f t="shared" si="2"/>
        <v>2.2326412145568207E-2</v>
      </c>
      <c r="J41">
        <v>15</v>
      </c>
      <c r="K41">
        <f t="shared" si="0"/>
        <v>5.1390982595587228E-4</v>
      </c>
      <c r="L41">
        <f t="shared" si="3"/>
        <v>5.1390982595587227E-2</v>
      </c>
      <c r="N41">
        <v>4</v>
      </c>
      <c r="O41">
        <f t="shared" si="4"/>
        <v>5.2500328127050798E-4</v>
      </c>
      <c r="P41">
        <f t="shared" si="5"/>
        <v>5.2500328127050799E-2</v>
      </c>
      <c r="S41">
        <v>26</v>
      </c>
      <c r="T41">
        <f t="shared" si="6"/>
        <v>7.7547124791219274E-4</v>
      </c>
      <c r="U41">
        <f t="shared" si="7"/>
        <v>7.754712479121928E-2</v>
      </c>
      <c r="W41">
        <v>37</v>
      </c>
      <c r="X41">
        <f t="shared" si="8"/>
        <v>8.8959415272167727E-4</v>
      </c>
      <c r="Y41">
        <f t="shared" si="9"/>
        <v>8.8959415272167733E-2</v>
      </c>
      <c r="AC41">
        <v>6</v>
      </c>
      <c r="AD41">
        <f t="shared" si="10"/>
        <v>6.248047485160887E-4</v>
      </c>
      <c r="AE41">
        <f t="shared" si="11"/>
        <v>6.2480474851608868E-2</v>
      </c>
    </row>
    <row r="45" spans="2:33" s="2" customFormat="1" ht="24" x14ac:dyDescent="0.3">
      <c r="F45" s="6">
        <f>SUM(F13:F43)</f>
        <v>8956</v>
      </c>
      <c r="G45" s="6"/>
      <c r="H45" s="6"/>
      <c r="I45" s="6"/>
      <c r="J45" s="6">
        <f>SUM(J13:J43)</f>
        <v>29194</v>
      </c>
      <c r="K45" s="6"/>
      <c r="L45" s="6"/>
      <c r="M45" s="6"/>
      <c r="N45" s="6">
        <f>SUM(N13:N43)</f>
        <v>7618</v>
      </c>
      <c r="O45" s="6"/>
      <c r="P45" s="6"/>
      <c r="Q45" s="6"/>
      <c r="R45" s="6"/>
      <c r="S45" s="6">
        <f>SUM(S13:S43)</f>
        <v>33530</v>
      </c>
      <c r="T45" s="6"/>
      <c r="U45" s="6"/>
      <c r="V45" s="6"/>
      <c r="W45" s="6">
        <f>SUM(W13:W43)</f>
        <v>41589</v>
      </c>
      <c r="X45" s="6"/>
      <c r="Y45" s="6"/>
      <c r="Z45" s="6"/>
      <c r="AA45" s="6"/>
      <c r="AB45" s="6"/>
      <c r="AC45" s="6">
        <f>SUM(AC13:AC43)</f>
        <v>9602</v>
      </c>
      <c r="AG45" s="2">
        <f>SUM(F45:AC45)</f>
        <v>130489</v>
      </c>
    </row>
    <row r="46" spans="2:33" s="2" customFormat="1" ht="24" x14ac:dyDescent="0.3"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2:33" s="2" customFormat="1" ht="24" x14ac:dyDescent="0.3"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2:33" s="2" customFormat="1" ht="24" x14ac:dyDescent="0.3">
      <c r="C48" s="6" t="s">
        <v>565</v>
      </c>
      <c r="D48" s="6"/>
      <c r="E48" s="6"/>
      <c r="F48" s="6"/>
      <c r="G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2:29" s="2" customFormat="1" ht="24" x14ac:dyDescent="0.3">
      <c r="C49" s="6" t="s">
        <v>564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>
        <f>232+1211+266+2177+1571+362</f>
        <v>5819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2:29" s="2" customFormat="1" ht="24" x14ac:dyDescent="0.3"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2:29" s="2" customFormat="1" ht="24" x14ac:dyDescent="0.3"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4" spans="2:29" x14ac:dyDescent="0.2">
      <c r="E54" s="2" t="s">
        <v>476</v>
      </c>
      <c r="F54" s="2" t="s">
        <v>477</v>
      </c>
      <c r="G54" s="2" t="s">
        <v>478</v>
      </c>
      <c r="H54" s="2" t="s">
        <v>567</v>
      </c>
      <c r="I54" s="2" t="s">
        <v>553</v>
      </c>
      <c r="J54" s="2" t="s">
        <v>554</v>
      </c>
      <c r="L54" s="2"/>
      <c r="M54" s="2" t="s">
        <v>566</v>
      </c>
    </row>
    <row r="55" spans="2:29" x14ac:dyDescent="0.2">
      <c r="B55">
        <v>0</v>
      </c>
      <c r="C55" t="s">
        <v>479</v>
      </c>
      <c r="E55">
        <v>16.331770484483144</v>
      </c>
      <c r="F55">
        <v>15.677675757160477</v>
      </c>
      <c r="G55">
        <v>13.046331539572122</v>
      </c>
      <c r="H55">
        <v>15.554163684084942</v>
      </c>
      <c r="I55">
        <v>15.414021927293712</v>
      </c>
      <c r="J55">
        <v>12.673122982401333</v>
      </c>
      <c r="K55" s="2"/>
      <c r="M55">
        <f>TTEST(E55:G55,H55:J55,1,3)</f>
        <v>0.37441274526210033</v>
      </c>
      <c r="N55" s="2"/>
      <c r="O55" s="2"/>
      <c r="P55" s="2"/>
    </row>
    <row r="56" spans="2:29" x14ac:dyDescent="0.2">
      <c r="B56">
        <v>1</v>
      </c>
      <c r="C56" t="s">
        <v>446</v>
      </c>
      <c r="E56">
        <v>13.529805760214334</v>
      </c>
      <c r="F56">
        <v>11.795943538440454</v>
      </c>
      <c r="G56">
        <v>13.453209082556766</v>
      </c>
      <c r="H56">
        <v>11.217489859222143</v>
      </c>
      <c r="I56">
        <v>12.230717445662627</v>
      </c>
      <c r="J56">
        <v>11.371446422992815</v>
      </c>
      <c r="M56">
        <f t="shared" ref="M56:M83" si="12">TTEST(E56:G56,H56:J56,1,3)</f>
        <v>6.5199577290919908E-2</v>
      </c>
    </row>
    <row r="57" spans="2:29" x14ac:dyDescent="0.2">
      <c r="B57">
        <v>2</v>
      </c>
      <c r="C57" t="s">
        <v>479</v>
      </c>
      <c r="E57">
        <v>9.1761553918285337</v>
      </c>
      <c r="F57">
        <v>10.576264218171852</v>
      </c>
      <c r="G57">
        <v>12.285076781729884</v>
      </c>
      <c r="H57">
        <v>11.399427344309235</v>
      </c>
      <c r="I57">
        <v>11.865262550490479</v>
      </c>
      <c r="J57">
        <v>14.630844527751744</v>
      </c>
      <c r="M57">
        <f t="shared" si="12"/>
        <v>0.11138568645287454</v>
      </c>
    </row>
    <row r="58" spans="2:29" x14ac:dyDescent="0.2">
      <c r="B58">
        <v>3</v>
      </c>
      <c r="C58" t="s">
        <v>480</v>
      </c>
      <c r="E58">
        <v>8.0486715784773377</v>
      </c>
      <c r="F58">
        <v>7.4688228038920101</v>
      </c>
      <c r="G58">
        <v>8.3475521722010768</v>
      </c>
      <c r="H58">
        <v>7.1492483894058694</v>
      </c>
      <c r="I58">
        <v>8.2299480669359486</v>
      </c>
      <c r="J58">
        <v>9.1429761532854315</v>
      </c>
      <c r="M58">
        <f t="shared" si="12"/>
        <v>0.37664175190791083</v>
      </c>
    </row>
    <row r="59" spans="2:29" x14ac:dyDescent="0.2">
      <c r="B59">
        <v>4</v>
      </c>
      <c r="C59" t="s">
        <v>447</v>
      </c>
      <c r="E59">
        <v>6.6309444072337573</v>
      </c>
      <c r="F59">
        <v>7.636700013704262</v>
      </c>
      <c r="G59">
        <v>5.9456621603885029</v>
      </c>
      <c r="H59">
        <v>6.845025053686471</v>
      </c>
      <c r="I59">
        <v>7.5663589151759956</v>
      </c>
      <c r="J59">
        <v>5.6648963865458706</v>
      </c>
      <c r="M59">
        <f t="shared" si="12"/>
        <v>0.47690709221614963</v>
      </c>
    </row>
    <row r="60" spans="2:29" x14ac:dyDescent="0.2">
      <c r="B60">
        <v>5</v>
      </c>
      <c r="C60" t="s">
        <v>448</v>
      </c>
      <c r="E60">
        <v>5.2578700602813129</v>
      </c>
      <c r="F60">
        <v>4.7005618747430447</v>
      </c>
      <c r="G60">
        <v>6.3000393752460955</v>
      </c>
      <c r="H60">
        <v>4.7333571939871151</v>
      </c>
      <c r="I60">
        <v>6.3642046547412967</v>
      </c>
      <c r="J60">
        <v>6.9457461210038529</v>
      </c>
      <c r="M60">
        <f t="shared" si="12"/>
        <v>0.25410334974325471</v>
      </c>
    </row>
    <row r="61" spans="2:29" x14ac:dyDescent="0.2">
      <c r="B61">
        <v>6</v>
      </c>
      <c r="C61" t="s">
        <v>481</v>
      </c>
      <c r="E61">
        <v>5.1685644116990401</v>
      </c>
      <c r="F61">
        <v>5.7283815266547897</v>
      </c>
      <c r="G61">
        <v>6.6150413440084002</v>
      </c>
      <c r="H61">
        <v>5.2642567406346936</v>
      </c>
      <c r="I61">
        <v>5.2630313521831118</v>
      </c>
      <c r="J61">
        <v>5.4253878996147042</v>
      </c>
      <c r="M61">
        <f t="shared" si="12"/>
        <v>0.17104975957120389</v>
      </c>
    </row>
    <row r="62" spans="2:29" x14ac:dyDescent="0.2">
      <c r="B62">
        <v>7</v>
      </c>
      <c r="C62" t="s">
        <v>449</v>
      </c>
      <c r="E62">
        <v>2.5898638088859118</v>
      </c>
      <c r="F62">
        <v>4.1489653282170753</v>
      </c>
      <c r="G62">
        <v>3.4912718204488775</v>
      </c>
      <c r="H62">
        <v>6.4930804104032447</v>
      </c>
      <c r="I62">
        <v>3.7771686862858243</v>
      </c>
      <c r="J62">
        <v>3.7696553160470687</v>
      </c>
      <c r="M62">
        <f t="shared" si="12"/>
        <v>0.15024525278007189</v>
      </c>
    </row>
    <row r="63" spans="2:29" x14ac:dyDescent="0.2">
      <c r="B63">
        <v>8</v>
      </c>
      <c r="C63" t="s">
        <v>482</v>
      </c>
      <c r="E63">
        <v>3.3489618218352315</v>
      </c>
      <c r="F63">
        <v>3.4055091133342472</v>
      </c>
      <c r="G63">
        <v>3.1762698516865728</v>
      </c>
      <c r="H63">
        <v>3.4508470532092579</v>
      </c>
      <c r="I63">
        <v>3.6016541642623578</v>
      </c>
      <c r="J63">
        <v>3.3010517546600018</v>
      </c>
      <c r="M63">
        <f t="shared" si="12"/>
        <v>0.13783269367681911</v>
      </c>
    </row>
    <row r="64" spans="2:29" x14ac:dyDescent="0.2">
      <c r="B64">
        <v>9</v>
      </c>
      <c r="C64" t="s">
        <v>483</v>
      </c>
      <c r="E64">
        <v>3.4717570886358557</v>
      </c>
      <c r="F64">
        <v>2.8093737152254352</v>
      </c>
      <c r="G64">
        <v>3.1106444415277594</v>
      </c>
      <c r="H64">
        <v>3.0631114292531616</v>
      </c>
      <c r="I64">
        <v>2.7697634160415463</v>
      </c>
      <c r="J64">
        <v>2.6450067687181091</v>
      </c>
      <c r="M64">
        <f t="shared" si="12"/>
        <v>0.13174290044710035</v>
      </c>
    </row>
    <row r="65" spans="2:13" x14ac:dyDescent="0.2">
      <c r="B65">
        <v>10</v>
      </c>
      <c r="C65" t="s">
        <v>484</v>
      </c>
      <c r="E65">
        <v>3.2484929671801743</v>
      </c>
      <c r="F65">
        <v>2.2920378237631902</v>
      </c>
      <c r="G65">
        <v>2.6118913243207769</v>
      </c>
      <c r="H65">
        <v>3.319613457408733</v>
      </c>
      <c r="I65">
        <v>2.9621080977110985</v>
      </c>
      <c r="J65">
        <v>3.0511298552535666</v>
      </c>
      <c r="M65">
        <f t="shared" si="12"/>
        <v>0.14782171419052573</v>
      </c>
    </row>
    <row r="66" spans="2:13" x14ac:dyDescent="0.2">
      <c r="B66">
        <v>11</v>
      </c>
      <c r="C66" t="s">
        <v>450</v>
      </c>
      <c r="E66">
        <v>3.014065639651708</v>
      </c>
      <c r="F66">
        <v>3.0183637111141564</v>
      </c>
      <c r="G66">
        <v>3.1237695235595222</v>
      </c>
      <c r="H66">
        <v>2.5083512288236696</v>
      </c>
      <c r="I66">
        <v>2.8635314483554528</v>
      </c>
      <c r="J66">
        <v>2.9053420805998127</v>
      </c>
      <c r="M66">
        <f t="shared" si="12"/>
        <v>6.8437039789925935E-2</v>
      </c>
    </row>
    <row r="67" spans="2:13" s="7" customFormat="1" x14ac:dyDescent="0.2">
      <c r="B67" s="7">
        <v>12</v>
      </c>
      <c r="C67" s="7" t="s">
        <v>485</v>
      </c>
      <c r="E67" s="7">
        <v>3.5387363250725605</v>
      </c>
      <c r="F67" s="7">
        <v>4.5532410579690286</v>
      </c>
      <c r="G67" s="7">
        <v>2.6775167344795907</v>
      </c>
      <c r="H67" s="7">
        <v>2.3592221426867099</v>
      </c>
      <c r="I67" s="7">
        <v>1.848913252548567</v>
      </c>
      <c r="J67" s="7">
        <v>1.7077996459439759</v>
      </c>
      <c r="M67" s="7">
        <f t="shared" si="12"/>
        <v>4.1236124303739297E-2</v>
      </c>
    </row>
    <row r="68" spans="2:13" x14ac:dyDescent="0.2">
      <c r="B68">
        <v>13</v>
      </c>
      <c r="C68" t="s">
        <v>486</v>
      </c>
      <c r="E68">
        <v>2.0986827416834117</v>
      </c>
      <c r="F68">
        <v>2.4119501164862269</v>
      </c>
      <c r="G68">
        <v>2.0868880430502692</v>
      </c>
      <c r="H68">
        <v>2.3323789071820569</v>
      </c>
      <c r="I68">
        <v>1.8561261781111751</v>
      </c>
      <c r="J68">
        <v>2.2388836821826512</v>
      </c>
      <c r="M68">
        <f t="shared" si="12"/>
        <v>0.38518585590518251</v>
      </c>
    </row>
    <row r="69" spans="2:13" x14ac:dyDescent="0.2">
      <c r="B69">
        <v>14</v>
      </c>
      <c r="C69" t="s">
        <v>487</v>
      </c>
      <c r="E69">
        <v>2.0875195356106273</v>
      </c>
      <c r="F69">
        <v>2.2886117582568177</v>
      </c>
      <c r="G69">
        <v>2.0737629610185064</v>
      </c>
      <c r="H69">
        <v>2.3085182534001434</v>
      </c>
      <c r="I69">
        <v>1.7431236776303136</v>
      </c>
      <c r="J69">
        <v>1.7182130584192441</v>
      </c>
      <c r="M69">
        <f t="shared" si="12"/>
        <v>0.18159906848586715</v>
      </c>
    </row>
    <row r="70" spans="2:13" s="8" customFormat="1" x14ac:dyDescent="0.2">
      <c r="B70" s="8">
        <v>15</v>
      </c>
      <c r="C70" s="8" t="s">
        <v>488</v>
      </c>
      <c r="E70" s="8">
        <v>2.6121902210314802</v>
      </c>
      <c r="F70" s="8">
        <v>1.7370152117308482</v>
      </c>
      <c r="G70" s="8">
        <v>1.5487596797479983</v>
      </c>
      <c r="H70" s="8">
        <v>2.213075638272489</v>
      </c>
      <c r="I70" s="8">
        <v>1.9306597422581266</v>
      </c>
      <c r="J70" s="8">
        <v>1.9785483703009477</v>
      </c>
      <c r="M70" s="8">
        <f t="shared" si="12"/>
        <v>0.42182281783129383</v>
      </c>
    </row>
    <row r="71" spans="2:13" x14ac:dyDescent="0.2">
      <c r="B71">
        <v>16</v>
      </c>
      <c r="C71" t="s">
        <v>489</v>
      </c>
      <c r="E71">
        <v>1.942397856664434</v>
      </c>
      <c r="F71">
        <v>1.5588598053994791</v>
      </c>
      <c r="G71">
        <v>2.0868880430502692</v>
      </c>
      <c r="H71">
        <v>1.5270818420424719</v>
      </c>
      <c r="I71">
        <v>1.6902288901711866</v>
      </c>
      <c r="J71">
        <v>2.2076434447568469</v>
      </c>
      <c r="M71">
        <f t="shared" si="12"/>
        <v>0.42217852146257495</v>
      </c>
    </row>
    <row r="72" spans="2:13" x14ac:dyDescent="0.2">
      <c r="B72">
        <v>17</v>
      </c>
      <c r="C72" t="s">
        <v>490</v>
      </c>
      <c r="E72">
        <v>1.3619111408796605</v>
      </c>
      <c r="F72">
        <v>1.5759901329313417</v>
      </c>
      <c r="G72">
        <v>1.4175088594303715</v>
      </c>
      <c r="H72">
        <v>1.4376043903602957</v>
      </c>
      <c r="I72">
        <v>1.4762454318138103</v>
      </c>
      <c r="J72">
        <v>1.6349057586170987</v>
      </c>
      <c r="M72">
        <f t="shared" si="12"/>
        <v>0.25251398739160286</v>
      </c>
    </row>
    <row r="73" spans="2:13" x14ac:dyDescent="0.2">
      <c r="B73">
        <v>18</v>
      </c>
      <c r="C73" t="s">
        <v>491</v>
      </c>
      <c r="E73">
        <v>1.4400535833891492</v>
      </c>
      <c r="F73">
        <v>1.1991229272303685</v>
      </c>
      <c r="G73">
        <v>1.2468827930174564</v>
      </c>
      <c r="H73">
        <v>1.130398472918158</v>
      </c>
      <c r="I73">
        <v>1.401711867666859</v>
      </c>
      <c r="J73">
        <v>1.2287826720816413</v>
      </c>
      <c r="M73">
        <f t="shared" si="12"/>
        <v>0.35979502184796891</v>
      </c>
    </row>
    <row r="74" spans="2:13" x14ac:dyDescent="0.2">
      <c r="B74">
        <v>19</v>
      </c>
      <c r="C74" t="s">
        <v>492</v>
      </c>
      <c r="E74">
        <v>0.89305648582272834</v>
      </c>
      <c r="F74">
        <v>0.98328080032890242</v>
      </c>
      <c r="G74">
        <v>1.1156319726998294</v>
      </c>
      <c r="H74">
        <v>1.1482939632545932</v>
      </c>
      <c r="I74">
        <v>1.0146181958068858</v>
      </c>
      <c r="J74">
        <v>1.2600229095074456</v>
      </c>
      <c r="M74">
        <f t="shared" si="12"/>
        <v>0.10467675269116071</v>
      </c>
    </row>
    <row r="75" spans="2:13" x14ac:dyDescent="0.2">
      <c r="B75">
        <v>20</v>
      </c>
      <c r="C75" t="s">
        <v>493</v>
      </c>
      <c r="E75">
        <v>0.82607724938602367</v>
      </c>
      <c r="F75">
        <v>1.0723585034945868</v>
      </c>
      <c r="G75">
        <v>1.0631316445727785</v>
      </c>
      <c r="H75">
        <v>1.0737294201861132</v>
      </c>
      <c r="I75">
        <v>1.0651086747451433</v>
      </c>
      <c r="J75">
        <v>0.97886077267520577</v>
      </c>
      <c r="M75">
        <f t="shared" si="12"/>
        <v>0.29748278739476369</v>
      </c>
    </row>
    <row r="76" spans="2:13" x14ac:dyDescent="0.2">
      <c r="B76">
        <v>21</v>
      </c>
      <c r="C76" t="s">
        <v>494</v>
      </c>
      <c r="E76">
        <v>1.1386470194239784</v>
      </c>
      <c r="F76">
        <v>0.85651637659312041</v>
      </c>
      <c r="G76">
        <v>1.050006562541016</v>
      </c>
      <c r="H76">
        <v>1.1632068718682891</v>
      </c>
      <c r="I76">
        <v>0.89440276976341604</v>
      </c>
      <c r="J76">
        <v>1.1454753722794959</v>
      </c>
      <c r="M76">
        <f t="shared" si="12"/>
        <v>0.34216633567290222</v>
      </c>
    </row>
    <row r="77" spans="2:13" x14ac:dyDescent="0.2">
      <c r="B77">
        <v>22</v>
      </c>
      <c r="C77" t="s">
        <v>495</v>
      </c>
      <c r="E77">
        <v>0.48001786112971645</v>
      </c>
      <c r="F77">
        <v>0.7640126079210634</v>
      </c>
      <c r="G77">
        <v>0.43312770704816905</v>
      </c>
      <c r="H77">
        <v>0.76354092102123594</v>
      </c>
      <c r="I77">
        <v>0.74052702442777463</v>
      </c>
      <c r="J77">
        <v>0.52067062376340723</v>
      </c>
      <c r="M77">
        <f t="shared" si="12"/>
        <v>0.21203749299992775</v>
      </c>
    </row>
    <row r="78" spans="2:13" x14ac:dyDescent="0.2">
      <c r="B78">
        <v>23</v>
      </c>
      <c r="C78" t="s">
        <v>496</v>
      </c>
      <c r="E78">
        <v>0.43536503683858008</v>
      </c>
      <c r="F78">
        <v>0.58928326709606682</v>
      </c>
      <c r="G78">
        <v>0.56437852736579597</v>
      </c>
      <c r="H78">
        <v>0.46826533047005486</v>
      </c>
      <c r="I78">
        <v>0.3846893633391037</v>
      </c>
      <c r="J78">
        <v>0.49984379881287094</v>
      </c>
      <c r="M78">
        <f t="shared" si="12"/>
        <v>0.12900138500081484</v>
      </c>
    </row>
    <row r="79" spans="2:13" x14ac:dyDescent="0.2">
      <c r="B79">
        <v>24</v>
      </c>
      <c r="C79" t="s">
        <v>497</v>
      </c>
      <c r="E79">
        <v>0.32373297611073898</v>
      </c>
      <c r="F79">
        <v>0.32890228861175824</v>
      </c>
      <c r="G79">
        <v>0.49875311720698251</v>
      </c>
      <c r="H79">
        <v>0.35492722500596519</v>
      </c>
      <c r="I79">
        <v>0.28370840546258896</v>
      </c>
      <c r="J79">
        <v>0.41653649901072576</v>
      </c>
      <c r="M79">
        <f t="shared" si="12"/>
        <v>0.33507299985334232</v>
      </c>
    </row>
    <row r="80" spans="2:13" x14ac:dyDescent="0.2">
      <c r="B80">
        <v>25</v>
      </c>
      <c r="C80" t="s">
        <v>498</v>
      </c>
      <c r="E80">
        <v>0.33489618218352313</v>
      </c>
      <c r="F80">
        <v>0.34603261614362063</v>
      </c>
      <c r="G80">
        <v>0.23625147657172857</v>
      </c>
      <c r="H80">
        <v>0.33703173466952996</v>
      </c>
      <c r="I80">
        <v>0.33900750144258507</v>
      </c>
      <c r="J80">
        <v>0.35405602415911691</v>
      </c>
      <c r="M80">
        <f t="shared" si="12"/>
        <v>0.1968088523234966</v>
      </c>
    </row>
    <row r="81" spans="2:13" x14ac:dyDescent="0.2">
      <c r="B81">
        <v>26</v>
      </c>
      <c r="C81" t="s">
        <v>451</v>
      </c>
      <c r="E81">
        <v>0.33489618218352313</v>
      </c>
      <c r="F81">
        <v>0.24325065095244622</v>
      </c>
      <c r="G81">
        <v>0.19687623047644048</v>
      </c>
      <c r="H81">
        <v>0.17000715819613457</v>
      </c>
      <c r="I81">
        <v>0.15147143681477207</v>
      </c>
      <c r="J81">
        <v>0.33322919920858063</v>
      </c>
      <c r="M81">
        <f t="shared" si="12"/>
        <v>0.30172781386492631</v>
      </c>
    </row>
    <row r="82" spans="2:13" x14ac:dyDescent="0.2">
      <c r="B82">
        <v>27</v>
      </c>
      <c r="C82" t="s">
        <v>452</v>
      </c>
      <c r="E82">
        <v>0.2902433578923867</v>
      </c>
      <c r="F82">
        <v>0.2021378648759764</v>
      </c>
      <c r="G82">
        <v>0.131250820317627</v>
      </c>
      <c r="H82">
        <v>0.14316392269148173</v>
      </c>
      <c r="I82">
        <v>0.17551452202346604</v>
      </c>
      <c r="J82">
        <v>0.17702801207955846</v>
      </c>
      <c r="M82">
        <f t="shared" si="12"/>
        <v>0.22692341426313697</v>
      </c>
    </row>
    <row r="83" spans="2:13" s="7" customFormat="1" x14ac:dyDescent="0.2">
      <c r="B83" s="7">
        <v>28</v>
      </c>
      <c r="C83" s="7" t="s">
        <v>479</v>
      </c>
      <c r="E83" s="7">
        <v>2.2326412145568207E-2</v>
      </c>
      <c r="F83" s="7">
        <v>5.1390982595587227E-2</v>
      </c>
      <c r="G83" s="7">
        <v>5.2500328127050799E-2</v>
      </c>
      <c r="H83" s="7">
        <v>7.754712479121928E-2</v>
      </c>
      <c r="I83" s="7">
        <v>8.8959415272167733E-2</v>
      </c>
      <c r="J83" s="7">
        <v>6.2480474851608868E-2</v>
      </c>
      <c r="M83" s="7">
        <f t="shared" si="12"/>
        <v>2.7727678364235616E-2</v>
      </c>
    </row>
    <row r="87" spans="2:13" x14ac:dyDescent="0.2">
      <c r="C87" s="2" t="s">
        <v>502</v>
      </c>
      <c r="E87" s="2"/>
      <c r="F87" s="2"/>
      <c r="G87" s="2"/>
      <c r="H87" s="2"/>
      <c r="I87" s="2"/>
      <c r="J87" s="2"/>
    </row>
    <row r="88" spans="2:13" x14ac:dyDescent="0.2">
      <c r="C88" s="2"/>
      <c r="D88" s="2"/>
      <c r="E88" s="2"/>
      <c r="F88" s="2" t="s">
        <v>476</v>
      </c>
      <c r="G88" s="2" t="s">
        <v>477</v>
      </c>
      <c r="H88" s="2" t="s">
        <v>478</v>
      </c>
      <c r="I88" s="2" t="s">
        <v>567</v>
      </c>
      <c r="J88" s="2" t="s">
        <v>553</v>
      </c>
      <c r="K88" s="2" t="s">
        <v>554</v>
      </c>
      <c r="L88" s="30"/>
      <c r="M88" s="2" t="s">
        <v>568</v>
      </c>
    </row>
    <row r="89" spans="2:13" s="2" customFormat="1" x14ac:dyDescent="0.2">
      <c r="C89" t="s">
        <v>503</v>
      </c>
      <c r="D89" t="s">
        <v>504</v>
      </c>
      <c r="E89"/>
      <c r="F89">
        <v>0.33489618218352313</v>
      </c>
      <c r="G89">
        <v>0.34603261614362063</v>
      </c>
      <c r="H89">
        <v>0.23625147657172857</v>
      </c>
      <c r="I89">
        <v>0.33703173466952996</v>
      </c>
      <c r="J89">
        <v>0.33900750144258507</v>
      </c>
      <c r="K89">
        <v>0.35405602415911691</v>
      </c>
      <c r="M89">
        <f>TTEST(F89:H89,I89:K89,1,3)</f>
        <v>0.1968088523234966</v>
      </c>
    </row>
    <row r="90" spans="2:13" x14ac:dyDescent="0.2">
      <c r="C90" t="s">
        <v>503</v>
      </c>
      <c r="D90" t="s">
        <v>448</v>
      </c>
      <c r="F90">
        <v>5.2578700602813129</v>
      </c>
      <c r="G90">
        <v>4.7005618747430447</v>
      </c>
      <c r="H90">
        <v>6.3000393752460955</v>
      </c>
      <c r="I90">
        <v>4.7333571939871151</v>
      </c>
      <c r="J90">
        <v>6.3642046547412967</v>
      </c>
      <c r="K90">
        <v>6.9457461210038529</v>
      </c>
      <c r="M90">
        <f>TTEST(F90:H90,I90:K90,1,3)</f>
        <v>0.25410334974325471</v>
      </c>
    </row>
    <row r="91" spans="2:13" x14ac:dyDescent="0.2">
      <c r="C91" t="s">
        <v>503</v>
      </c>
      <c r="D91" t="s">
        <v>505</v>
      </c>
      <c r="F91">
        <v>1.942397856664434</v>
      </c>
      <c r="G91">
        <v>1.5588598053994791</v>
      </c>
      <c r="H91">
        <v>2.0868880430502692</v>
      </c>
      <c r="I91">
        <v>1.5270818420424719</v>
      </c>
      <c r="J91">
        <v>1.6902288901711866</v>
      </c>
      <c r="K91">
        <v>2.2076434447568469</v>
      </c>
      <c r="M91">
        <f>TTEST(F91:H91,I91:K91,1,3)</f>
        <v>0.42217852146257495</v>
      </c>
    </row>
    <row r="93" spans="2:13" x14ac:dyDescent="0.2">
      <c r="D93" s="9" t="s">
        <v>506</v>
      </c>
      <c r="E93" s="9"/>
      <c r="F93" s="9">
        <f>SUM(F89:F91)</f>
        <v>7.5351640991292701</v>
      </c>
      <c r="G93" s="9">
        <f>SUM(G89:G91)</f>
        <v>6.605454296286144</v>
      </c>
      <c r="H93" s="9">
        <f t="shared" ref="H93:K93" si="13">SUM(H89:H91)</f>
        <v>8.6231788948680936</v>
      </c>
      <c r="I93" s="9">
        <f t="shared" si="13"/>
        <v>6.5974707706991174</v>
      </c>
      <c r="J93" s="9">
        <f t="shared" si="13"/>
        <v>8.3934410463550684</v>
      </c>
      <c r="K93" s="9">
        <f t="shared" si="13"/>
        <v>9.5074455899198167</v>
      </c>
      <c r="L93" s="9"/>
      <c r="M93" s="9">
        <v>0.34520938000000001</v>
      </c>
    </row>
    <row r="94" spans="2:13" x14ac:dyDescent="0.2">
      <c r="C94" s="2" t="s">
        <v>507</v>
      </c>
    </row>
    <row r="95" spans="2:13" x14ac:dyDescent="0.2">
      <c r="C95" t="s">
        <v>500</v>
      </c>
      <c r="D95" t="s">
        <v>449</v>
      </c>
      <c r="F95">
        <v>2.5898638088859118</v>
      </c>
      <c r="G95">
        <v>4.1489653282170753</v>
      </c>
      <c r="H95">
        <v>3.4912718204488775</v>
      </c>
      <c r="I95">
        <v>6.4930804104032447</v>
      </c>
      <c r="J95">
        <v>3.7771686862858243</v>
      </c>
      <c r="K95">
        <v>3.7696553160470687</v>
      </c>
      <c r="M95">
        <f>TTEST(F95:H95,I95:K95,1,3)</f>
        <v>0.15024525278007189</v>
      </c>
    </row>
    <row r="96" spans="2:13" x14ac:dyDescent="0.2">
      <c r="C96" t="s">
        <v>500</v>
      </c>
      <c r="D96" t="s">
        <v>470</v>
      </c>
      <c r="F96">
        <v>0.32373297611073898</v>
      </c>
      <c r="G96">
        <v>0.32890228861175824</v>
      </c>
      <c r="H96">
        <v>0.49875311720698251</v>
      </c>
      <c r="I96">
        <v>0.35492722500596519</v>
      </c>
      <c r="J96">
        <v>0.28370840546258896</v>
      </c>
      <c r="K96">
        <v>0.41653649901072576</v>
      </c>
      <c r="M96">
        <f>TTEST(F96:H96,I96:K96,1,3)</f>
        <v>0.33507299985334232</v>
      </c>
    </row>
    <row r="98" spans="3:13" x14ac:dyDescent="0.2">
      <c r="D98" s="9" t="s">
        <v>500</v>
      </c>
      <c r="E98" s="9"/>
      <c r="F98" s="9">
        <f>SUM(F95:F96)</f>
        <v>2.9135967849966509</v>
      </c>
      <c r="G98" s="9">
        <f t="shared" ref="G98:K98" si="14">SUM(G95:G96)</f>
        <v>4.4778676168288332</v>
      </c>
      <c r="H98" s="9">
        <f t="shared" si="14"/>
        <v>3.9900249376558601</v>
      </c>
      <c r="I98" s="9">
        <f t="shared" si="14"/>
        <v>6.8480076354092096</v>
      </c>
      <c r="J98" s="9">
        <f t="shared" si="14"/>
        <v>4.0608770917484129</v>
      </c>
      <c r="K98" s="9">
        <f t="shared" si="14"/>
        <v>4.1861918150577946</v>
      </c>
      <c r="L98" s="9"/>
      <c r="M98" s="9">
        <v>0.34520938000000001</v>
      </c>
    </row>
    <row r="101" spans="3:13" x14ac:dyDescent="0.2">
      <c r="C101" t="s">
        <v>501</v>
      </c>
      <c r="D101" t="s">
        <v>508</v>
      </c>
      <c r="F101">
        <v>2.6121902210314802</v>
      </c>
      <c r="G101">
        <v>1.7370152117308482</v>
      </c>
      <c r="H101">
        <v>1.5487596797479983</v>
      </c>
      <c r="I101">
        <v>2.213075638272489</v>
      </c>
      <c r="J101">
        <v>1.9306597422581266</v>
      </c>
      <c r="K101">
        <v>1.9785483703009477</v>
      </c>
      <c r="M101">
        <f>TTEST(F101:H101,I101:K101,1,3)</f>
        <v>0.42182281783129383</v>
      </c>
    </row>
    <row r="102" spans="3:13" x14ac:dyDescent="0.2">
      <c r="C102" t="s">
        <v>501</v>
      </c>
      <c r="D102" t="s">
        <v>509</v>
      </c>
      <c r="F102">
        <v>1.1386470194239784</v>
      </c>
      <c r="G102">
        <v>0.85651637659312041</v>
      </c>
      <c r="H102">
        <v>1.050006562541016</v>
      </c>
      <c r="I102">
        <v>1.1632068718682891</v>
      </c>
      <c r="J102">
        <v>0.89440276976341604</v>
      </c>
      <c r="K102">
        <v>1.1454753722794959</v>
      </c>
      <c r="M102">
        <f>TTEST(F102:H102,I102:K102,1,3)</f>
        <v>0.34216633567290222</v>
      </c>
    </row>
    <row r="103" spans="3:13" x14ac:dyDescent="0.2">
      <c r="C103" t="s">
        <v>501</v>
      </c>
      <c r="D103" t="s">
        <v>484</v>
      </c>
      <c r="F103">
        <v>3.2484929671801743</v>
      </c>
      <c r="G103">
        <v>2.2920378237631902</v>
      </c>
      <c r="H103">
        <v>2.6118913243207769</v>
      </c>
      <c r="I103">
        <v>3.319613457408733</v>
      </c>
      <c r="J103">
        <v>2.9621080977110985</v>
      </c>
      <c r="K103">
        <v>3.0511298552535666</v>
      </c>
      <c r="M103">
        <f>TTEST(F103:H103,I103:K103,1,3)</f>
        <v>0.14782171419052573</v>
      </c>
    </row>
    <row r="105" spans="3:13" x14ac:dyDescent="0.2">
      <c r="D105" t="s">
        <v>501</v>
      </c>
      <c r="F105">
        <f>SUM(F101:F103)</f>
        <v>6.9993302076356336</v>
      </c>
      <c r="G105">
        <f t="shared" ref="G105:K105" si="15">SUM(G101:G103)</f>
        <v>4.8855694120871593</v>
      </c>
      <c r="H105">
        <f t="shared" si="15"/>
        <v>5.2106575666097914</v>
      </c>
      <c r="I105">
        <f t="shared" si="15"/>
        <v>6.6958959675495109</v>
      </c>
      <c r="J105">
        <f t="shared" si="15"/>
        <v>5.787170609732641</v>
      </c>
      <c r="K105">
        <f t="shared" si="15"/>
        <v>6.1751535978340097</v>
      </c>
      <c r="M105">
        <f>TTEST(F105:H105,I105:K105,1,3)</f>
        <v>0.26101057231844332</v>
      </c>
    </row>
    <row r="107" spans="3:13" x14ac:dyDescent="0.2">
      <c r="C107" t="s">
        <v>458</v>
      </c>
      <c r="D107" t="s">
        <v>458</v>
      </c>
      <c r="F107">
        <v>3.5387363250725605</v>
      </c>
      <c r="G107">
        <v>4.5532410579690286</v>
      </c>
      <c r="H107">
        <v>2.6775167344795907</v>
      </c>
      <c r="I107">
        <v>2.3592221426867099</v>
      </c>
      <c r="J107">
        <v>1.848913252548567</v>
      </c>
      <c r="K107">
        <v>1.7077996459439759</v>
      </c>
      <c r="M107">
        <f>TTEST(F107:H107,I107:K107,1,3)</f>
        <v>4.1236124303739297E-2</v>
      </c>
    </row>
    <row r="112" spans="3:13" x14ac:dyDescent="0.2">
      <c r="C112" t="s">
        <v>510</v>
      </c>
      <c r="D112" t="s">
        <v>511</v>
      </c>
      <c r="F112">
        <v>2.0875195356106273</v>
      </c>
      <c r="G112">
        <v>2.2886117582568177</v>
      </c>
      <c r="H112">
        <v>2.0737629610185064</v>
      </c>
      <c r="I112">
        <v>2.3085182534001434</v>
      </c>
      <c r="J112">
        <v>1.7431236776303136</v>
      </c>
      <c r="K112">
        <v>1.7182130584192441</v>
      </c>
      <c r="M112">
        <f>TTEST(F112:H112,I112:K112,1,3)</f>
        <v>0.18159906848586715</v>
      </c>
    </row>
    <row r="113" spans="3:32" x14ac:dyDescent="0.2">
      <c r="C113" t="s">
        <v>510</v>
      </c>
      <c r="D113" t="s">
        <v>466</v>
      </c>
      <c r="F113">
        <v>0.82607724938602367</v>
      </c>
      <c r="G113">
        <v>1.0723585034945868</v>
      </c>
      <c r="H113">
        <v>1.0631316445727785</v>
      </c>
      <c r="I113">
        <v>1.0737294201861132</v>
      </c>
      <c r="J113">
        <v>1.0651086747451433</v>
      </c>
      <c r="K113">
        <v>0.97886077267520577</v>
      </c>
      <c r="M113">
        <f>TTEST(F113:H113,I113:K113,1,3)</f>
        <v>0.29748278739476369</v>
      </c>
    </row>
    <row r="114" spans="3:32" x14ac:dyDescent="0.2">
      <c r="C114" t="s">
        <v>510</v>
      </c>
      <c r="D114" t="s">
        <v>512</v>
      </c>
      <c r="F114">
        <v>1.3619111408796605</v>
      </c>
      <c r="G114">
        <v>1.5759901329313417</v>
      </c>
      <c r="H114">
        <v>1.4175088594303715</v>
      </c>
      <c r="I114">
        <v>1.4376043903602957</v>
      </c>
      <c r="J114">
        <v>1.4762454318138103</v>
      </c>
      <c r="K114">
        <v>1.6349057586170987</v>
      </c>
      <c r="M114">
        <f>TTEST(F114:H114,I114:K114,1,3)</f>
        <v>0.25251398739160286</v>
      </c>
    </row>
    <row r="116" spans="3:32" x14ac:dyDescent="0.2">
      <c r="D116" t="s">
        <v>513</v>
      </c>
      <c r="F116">
        <f>SUM(F112:F114)</f>
        <v>4.2755079258763118</v>
      </c>
      <c r="G116">
        <f t="shared" ref="G116:K116" si="16">SUM(G112:G114)</f>
        <v>4.9369603946827461</v>
      </c>
      <c r="H116">
        <f t="shared" si="16"/>
        <v>4.5544034650216565</v>
      </c>
      <c r="I116">
        <f t="shared" si="16"/>
        <v>4.8198520639465521</v>
      </c>
      <c r="J116">
        <f t="shared" si="16"/>
        <v>4.2844777841892672</v>
      </c>
      <c r="K116">
        <f t="shared" si="16"/>
        <v>4.3319795897115485</v>
      </c>
      <c r="M116">
        <f>TTEST(F116:H116,I116:K116,1,3)</f>
        <v>0.34520938102229881</v>
      </c>
    </row>
    <row r="118" spans="3:32" x14ac:dyDescent="0.2">
      <c r="C118" t="s">
        <v>499</v>
      </c>
      <c r="D118" t="s">
        <v>514</v>
      </c>
      <c r="F118">
        <v>2.0986827416834117</v>
      </c>
      <c r="G118">
        <v>2.4119501164862269</v>
      </c>
      <c r="H118">
        <v>2.0868880430502692</v>
      </c>
      <c r="I118">
        <v>2.3323789071820569</v>
      </c>
      <c r="J118">
        <v>1.8561261781111751</v>
      </c>
      <c r="K118">
        <v>2.2388836821826512</v>
      </c>
      <c r="M118">
        <f t="shared" ref="M118:M125" si="17">TTEST(F118:H118,I118:K118,1,3)</f>
        <v>0.38518585590518251</v>
      </c>
    </row>
    <row r="119" spans="3:32" x14ac:dyDescent="0.2">
      <c r="C119" t="s">
        <v>499</v>
      </c>
      <c r="D119" t="s">
        <v>515</v>
      </c>
      <c r="F119">
        <v>0.33489618218352313</v>
      </c>
      <c r="G119">
        <v>0.24325065095244622</v>
      </c>
      <c r="H119">
        <v>0.19687623047644048</v>
      </c>
      <c r="I119">
        <v>0.17000715819613457</v>
      </c>
      <c r="J119">
        <v>0.15147143681477207</v>
      </c>
      <c r="K119">
        <v>0.33322919920858063</v>
      </c>
      <c r="M119">
        <f t="shared" si="17"/>
        <v>0.30172781386492631</v>
      </c>
    </row>
    <row r="120" spans="3:32" x14ac:dyDescent="0.2">
      <c r="C120" t="s">
        <v>499</v>
      </c>
      <c r="D120" t="s">
        <v>516</v>
      </c>
      <c r="F120">
        <v>0.43536503683858008</v>
      </c>
      <c r="G120">
        <v>0.58928326709606682</v>
      </c>
      <c r="H120">
        <v>0.56437852736579597</v>
      </c>
      <c r="I120">
        <v>0.46826533047005486</v>
      </c>
      <c r="J120">
        <v>0.3846893633391037</v>
      </c>
      <c r="K120">
        <v>0.49984379881287094</v>
      </c>
      <c r="M120">
        <f t="shared" si="17"/>
        <v>0.12900138500081484</v>
      </c>
    </row>
    <row r="121" spans="3:32" x14ac:dyDescent="0.2">
      <c r="C121" t="s">
        <v>499</v>
      </c>
      <c r="D121" t="s">
        <v>517</v>
      </c>
      <c r="F121">
        <v>0.48001786112971645</v>
      </c>
      <c r="G121">
        <v>0.7640126079210634</v>
      </c>
      <c r="H121">
        <v>0.43312770704816905</v>
      </c>
      <c r="I121">
        <v>0.76354092102123594</v>
      </c>
      <c r="J121">
        <v>0.74052702442777463</v>
      </c>
      <c r="K121">
        <v>0.52067062376340723</v>
      </c>
      <c r="M121">
        <f t="shared" si="17"/>
        <v>0.21203749299992775</v>
      </c>
    </row>
    <row r="122" spans="3:32" x14ac:dyDescent="0.2">
      <c r="C122" t="s">
        <v>499</v>
      </c>
      <c r="D122" t="s">
        <v>452</v>
      </c>
      <c r="F122">
        <v>0.2902433578923867</v>
      </c>
      <c r="G122">
        <v>0.2021378648759764</v>
      </c>
      <c r="H122">
        <v>0.131250820317627</v>
      </c>
      <c r="I122">
        <v>0.14316392269148173</v>
      </c>
      <c r="J122">
        <v>0.17551452202346604</v>
      </c>
      <c r="K122">
        <v>0.17702801207955846</v>
      </c>
      <c r="M122">
        <f t="shared" si="17"/>
        <v>0.22692341426313697</v>
      </c>
      <c r="Q122" s="2"/>
      <c r="R122" s="2"/>
      <c r="S122" s="2"/>
      <c r="T122" s="2"/>
      <c r="U122" s="2"/>
      <c r="X122" s="11"/>
    </row>
    <row r="123" spans="3:32" x14ac:dyDescent="0.2">
      <c r="C123" t="s">
        <v>499</v>
      </c>
      <c r="D123" t="s">
        <v>518</v>
      </c>
      <c r="F123">
        <v>16.331770484483144</v>
      </c>
      <c r="G123">
        <v>15.677675757160477</v>
      </c>
      <c r="H123">
        <v>13.046331539572122</v>
      </c>
      <c r="I123">
        <v>15.554163684084942</v>
      </c>
      <c r="J123">
        <v>15.414021927293712</v>
      </c>
      <c r="K123">
        <v>12.673122982401333</v>
      </c>
      <c r="M123">
        <f t="shared" si="17"/>
        <v>0.37441274526210033</v>
      </c>
      <c r="X123" s="11"/>
      <c r="Z123" s="2"/>
      <c r="AA123" s="2"/>
      <c r="AB123" s="2"/>
      <c r="AD123" s="2"/>
      <c r="AE123" s="2"/>
      <c r="AF123" s="2"/>
    </row>
    <row r="124" spans="3:32" x14ac:dyDescent="0.2">
      <c r="C124" t="s">
        <v>499</v>
      </c>
      <c r="D124" t="s">
        <v>519</v>
      </c>
      <c r="F124">
        <v>9.1761553918285337</v>
      </c>
      <c r="G124">
        <v>10.576264218171852</v>
      </c>
      <c r="H124">
        <v>12.285076781729884</v>
      </c>
      <c r="I124">
        <v>11.399427344309235</v>
      </c>
      <c r="J124">
        <v>11.865262550490479</v>
      </c>
      <c r="K124">
        <v>14.630844527751744</v>
      </c>
      <c r="M124">
        <f t="shared" si="17"/>
        <v>0.11138568645287454</v>
      </c>
      <c r="X124" s="11"/>
    </row>
    <row r="125" spans="3:32" x14ac:dyDescent="0.2">
      <c r="C125" t="s">
        <v>499</v>
      </c>
      <c r="D125" t="s">
        <v>520</v>
      </c>
      <c r="F125">
        <v>2.2326412145568207E-2</v>
      </c>
      <c r="G125">
        <v>5.1390982595587227E-2</v>
      </c>
      <c r="H125">
        <v>5.2500328127050799E-2</v>
      </c>
      <c r="I125">
        <v>7.754712479121928E-2</v>
      </c>
      <c r="J125">
        <v>8.8959415272167733E-2</v>
      </c>
      <c r="K125">
        <v>6.2480474851608868E-2</v>
      </c>
      <c r="M125">
        <f t="shared" si="17"/>
        <v>2.7727678364235616E-2</v>
      </c>
      <c r="X125" s="11"/>
    </row>
    <row r="126" spans="3:32" x14ac:dyDescent="0.2">
      <c r="X126" s="11"/>
    </row>
    <row r="127" spans="3:32" x14ac:dyDescent="0.2">
      <c r="D127" t="s">
        <v>521</v>
      </c>
      <c r="F127">
        <f>SUM(F118:F125)</f>
        <v>29.169457468184863</v>
      </c>
      <c r="G127">
        <f t="shared" ref="G127:K127" si="18">SUM(G118:G125)</f>
        <v>30.515965465259701</v>
      </c>
      <c r="H127">
        <f t="shared" si="18"/>
        <v>28.796429977687357</v>
      </c>
      <c r="I127">
        <f t="shared" si="18"/>
        <v>30.908494392746363</v>
      </c>
      <c r="J127">
        <f t="shared" si="18"/>
        <v>30.67657241777265</v>
      </c>
      <c r="K127">
        <f t="shared" si="18"/>
        <v>31.136103301051754</v>
      </c>
      <c r="M127">
        <f>TTEST(F127:H127,I127:K127,1,3)</f>
        <v>5.2927947972101159E-2</v>
      </c>
      <c r="X127" s="11"/>
    </row>
    <row r="128" spans="3:32" x14ac:dyDescent="0.2">
      <c r="X128" s="11"/>
    </row>
    <row r="129" spans="2:24" x14ac:dyDescent="0.2">
      <c r="C129" t="s">
        <v>522</v>
      </c>
      <c r="D129" t="s">
        <v>523</v>
      </c>
      <c r="F129">
        <v>6.6309444072337573</v>
      </c>
      <c r="G129">
        <v>7.636700013704262</v>
      </c>
      <c r="H129">
        <v>5.9456621603885029</v>
      </c>
      <c r="I129">
        <v>6.845025053686471</v>
      </c>
      <c r="J129">
        <v>7.5663589151759956</v>
      </c>
      <c r="K129">
        <v>5.6648963865458706</v>
      </c>
      <c r="M129">
        <f>TTEST(F129:H129,I129:K129,1,3)</f>
        <v>0.47690709221614963</v>
      </c>
      <c r="X129" s="11"/>
    </row>
    <row r="130" spans="2:24" x14ac:dyDescent="0.2">
      <c r="X130" s="11"/>
    </row>
    <row r="131" spans="2:24" x14ac:dyDescent="0.2">
      <c r="X131" s="11"/>
    </row>
    <row r="132" spans="2:24" x14ac:dyDescent="0.2">
      <c r="X132" s="11"/>
    </row>
    <row r="133" spans="2:24" x14ac:dyDescent="0.2">
      <c r="C133" t="s">
        <v>524</v>
      </c>
      <c r="D133" t="s">
        <v>525</v>
      </c>
      <c r="F133">
        <v>0.89305648582272834</v>
      </c>
      <c r="G133">
        <v>0.98328080032890242</v>
      </c>
      <c r="H133">
        <v>1.1156319726998294</v>
      </c>
      <c r="I133">
        <v>1.1482939632545932</v>
      </c>
      <c r="J133">
        <v>1.0146181958068858</v>
      </c>
      <c r="K133">
        <v>1.2600229095074456</v>
      </c>
      <c r="M133">
        <f>TTEST(F133:H133,I133:K133,1,3)</f>
        <v>0.10467675269116071</v>
      </c>
      <c r="X133" s="11"/>
    </row>
    <row r="134" spans="2:24" x14ac:dyDescent="0.2">
      <c r="B134" s="2"/>
      <c r="C134" t="s">
        <v>524</v>
      </c>
      <c r="D134" t="s">
        <v>482</v>
      </c>
      <c r="F134">
        <v>3.3489618218352315</v>
      </c>
      <c r="G134">
        <v>3.4055091133342472</v>
      </c>
      <c r="H134">
        <v>3.1762698516865728</v>
      </c>
      <c r="I134">
        <v>3.4508470532092579</v>
      </c>
      <c r="J134">
        <v>3.6016541642623578</v>
      </c>
      <c r="K134">
        <v>3.3010517546600018</v>
      </c>
      <c r="M134">
        <f>TTEST(F134:H134,I134:K134,1,3)</f>
        <v>0.13783269367681911</v>
      </c>
    </row>
    <row r="135" spans="2:24" x14ac:dyDescent="0.2">
      <c r="C135" t="s">
        <v>524</v>
      </c>
      <c r="D135" t="s">
        <v>526</v>
      </c>
      <c r="F135">
        <v>5.1685644116990401</v>
      </c>
      <c r="G135">
        <v>5.7283815266547897</v>
      </c>
      <c r="H135">
        <v>6.6150413440084002</v>
      </c>
      <c r="I135">
        <v>5.2642567406346936</v>
      </c>
      <c r="J135">
        <v>5.2630313521831118</v>
      </c>
      <c r="K135">
        <v>5.4253878996147042</v>
      </c>
      <c r="M135">
        <f>TTEST(F135:H135,I135:K135,1,3)</f>
        <v>0.17104975957120389</v>
      </c>
    </row>
    <row r="138" spans="2:24" x14ac:dyDescent="0.2">
      <c r="D138" t="s">
        <v>527</v>
      </c>
      <c r="F138">
        <f>SUM(F133:F136)</f>
        <v>9.4105827193569986</v>
      </c>
      <c r="G138">
        <f t="shared" ref="G138:K138" si="19">SUM(G133:G136)</f>
        <v>10.117171440317939</v>
      </c>
      <c r="H138">
        <f t="shared" si="19"/>
        <v>10.906943168394802</v>
      </c>
      <c r="I138">
        <f t="shared" si="19"/>
        <v>9.8633977570985447</v>
      </c>
      <c r="J138">
        <f t="shared" si="19"/>
        <v>9.879303712252355</v>
      </c>
      <c r="K138">
        <f t="shared" si="19"/>
        <v>9.9864625637821511</v>
      </c>
      <c r="M138">
        <f>TTEST(F138:H138,I138:K138,1,3)</f>
        <v>0.32068947040188922</v>
      </c>
    </row>
    <row r="139" spans="2:24" x14ac:dyDescent="0.2">
      <c r="Q139" s="2"/>
      <c r="R139" s="2"/>
      <c r="S139" s="2"/>
    </row>
    <row r="140" spans="2:24" x14ac:dyDescent="0.2">
      <c r="C140" t="s">
        <v>528</v>
      </c>
      <c r="D140" t="s">
        <v>529</v>
      </c>
      <c r="F140">
        <v>13.529805760214334</v>
      </c>
      <c r="G140">
        <v>11.795943538440454</v>
      </c>
      <c r="H140">
        <v>13.453209082556766</v>
      </c>
      <c r="I140">
        <v>11.217489859222143</v>
      </c>
      <c r="J140">
        <v>12.230717445662627</v>
      </c>
      <c r="K140">
        <v>11.371446422992815</v>
      </c>
      <c r="M140">
        <f>TTEST(F140:H140,I140:K140,1,3)</f>
        <v>6.5199577290919908E-2</v>
      </c>
    </row>
    <row r="141" spans="2:24" x14ac:dyDescent="0.2">
      <c r="C141" t="s">
        <v>528</v>
      </c>
      <c r="D141" t="s">
        <v>456</v>
      </c>
      <c r="F141">
        <v>3.4717570886358557</v>
      </c>
      <c r="G141">
        <v>2.8093737152254352</v>
      </c>
      <c r="H141">
        <v>3.1106444415277594</v>
      </c>
      <c r="I141">
        <v>3.0631114292531616</v>
      </c>
      <c r="J141">
        <v>2.7697634160415463</v>
      </c>
      <c r="K141">
        <v>2.6450067687181091</v>
      </c>
      <c r="M141">
        <f>TTEST(F141:H141,I141:K141,1,3)</f>
        <v>0.13174290044710035</v>
      </c>
    </row>
    <row r="142" spans="2:24" x14ac:dyDescent="0.2">
      <c r="C142" t="s">
        <v>528</v>
      </c>
      <c r="D142" t="s">
        <v>491</v>
      </c>
      <c r="F142">
        <v>1.4400535833891492</v>
      </c>
      <c r="G142">
        <v>1.1991229272303685</v>
      </c>
      <c r="H142">
        <v>1.2468827930174564</v>
      </c>
      <c r="I142">
        <v>1.130398472918158</v>
      </c>
      <c r="J142">
        <v>1.401711867666859</v>
      </c>
      <c r="K142">
        <v>1.2287826720816413</v>
      </c>
      <c r="M142">
        <f>TTEST(F142:H142,I142:K142,1,3)</f>
        <v>0.35979502184796891</v>
      </c>
    </row>
    <row r="143" spans="2:24" x14ac:dyDescent="0.2">
      <c r="C143" t="s">
        <v>528</v>
      </c>
      <c r="D143" t="s">
        <v>530</v>
      </c>
      <c r="F143">
        <v>8.0486715784773377</v>
      </c>
      <c r="G143">
        <v>7.4688228038920101</v>
      </c>
      <c r="H143">
        <v>8.3475521722010768</v>
      </c>
      <c r="I143">
        <v>7.1492483894058694</v>
      </c>
      <c r="J143">
        <v>8.2299480669359486</v>
      </c>
      <c r="K143">
        <v>9.1429761532854315</v>
      </c>
      <c r="M143">
        <f>TTEST(F143:H143,I143:K143,1,3)</f>
        <v>0.37664175190791083</v>
      </c>
    </row>
    <row r="144" spans="2:24" x14ac:dyDescent="0.2">
      <c r="C144" t="s">
        <v>528</v>
      </c>
      <c r="D144" t="s">
        <v>531</v>
      </c>
      <c r="F144">
        <v>3.014065639651708</v>
      </c>
      <c r="G144">
        <v>3.0183637111141564</v>
      </c>
      <c r="H144">
        <v>3.1237695235595222</v>
      </c>
      <c r="I144">
        <v>2.5083512288236696</v>
      </c>
      <c r="J144">
        <v>2.8635314483554528</v>
      </c>
      <c r="K144">
        <v>2.9053420805998127</v>
      </c>
      <c r="M144">
        <f>TTEST(F144:H144,I144:K144,1,3)</f>
        <v>6.8437039789925935E-2</v>
      </c>
    </row>
    <row r="147" spans="3:17" x14ac:dyDescent="0.2">
      <c r="D147" t="s">
        <v>532</v>
      </c>
      <c r="F147">
        <f>SUM(F140:F144)</f>
        <v>29.504353650368383</v>
      </c>
      <c r="G147">
        <f>SUM(G140:G144)</f>
        <v>26.291626695902423</v>
      </c>
      <c r="H147">
        <f t="shared" ref="H147:K147" si="20">SUM(H140:H144)</f>
        <v>29.282058012862578</v>
      </c>
      <c r="I147">
        <f t="shared" si="20"/>
        <v>25.068599379623002</v>
      </c>
      <c r="J147">
        <f t="shared" si="20"/>
        <v>27.49567224466243</v>
      </c>
      <c r="K147">
        <f t="shared" si="20"/>
        <v>27.293554097677809</v>
      </c>
      <c r="M147">
        <f>TTEST(F147:H147,I147:K147,1,3)</f>
        <v>0.12769302627498846</v>
      </c>
    </row>
    <row r="148" spans="3:17" ht="20" x14ac:dyDescent="0.2">
      <c r="P148" s="12"/>
    </row>
    <row r="149" spans="3:17" ht="24" x14ac:dyDescent="0.3">
      <c r="C149" s="6"/>
      <c r="D149" s="4"/>
      <c r="E149" s="4"/>
      <c r="F149" s="4"/>
      <c r="G149" s="4"/>
      <c r="H149" s="4"/>
      <c r="P149" s="12"/>
    </row>
    <row r="150" spans="3:17" ht="20" x14ac:dyDescent="0.2">
      <c r="D150" s="2" t="s">
        <v>476</v>
      </c>
      <c r="E150" s="2" t="s">
        <v>477</v>
      </c>
      <c r="F150" s="2" t="s">
        <v>478</v>
      </c>
      <c r="G150" s="2" t="s">
        <v>533</v>
      </c>
      <c r="J150" s="2" t="s">
        <v>567</v>
      </c>
      <c r="K150" s="2" t="s">
        <v>553</v>
      </c>
      <c r="L150" s="2" t="s">
        <v>554</v>
      </c>
      <c r="M150" s="2" t="s">
        <v>569</v>
      </c>
      <c r="N150" s="30"/>
      <c r="P150" s="12"/>
    </row>
    <row r="151" spans="3:17" ht="20" x14ac:dyDescent="0.2">
      <c r="C151" t="s">
        <v>502</v>
      </c>
      <c r="D151" s="9">
        <v>7.5351640991292701</v>
      </c>
      <c r="E151" s="9">
        <v>6.605454296286144</v>
      </c>
      <c r="F151" s="9">
        <v>8.6231788948680936</v>
      </c>
      <c r="G151">
        <f>AVERAGE(D151:F151)</f>
        <v>7.5879324300945017</v>
      </c>
      <c r="J151" s="9">
        <v>6.5974707706991174</v>
      </c>
      <c r="K151" s="9">
        <v>8.3934410463550684</v>
      </c>
      <c r="L151" s="9">
        <v>9.5074455899198167</v>
      </c>
      <c r="M151">
        <f>AVERAGE(J151:L151)</f>
        <v>8.1661191356580005</v>
      </c>
      <c r="P151" s="12"/>
    </row>
    <row r="152" spans="3:17" ht="20" x14ac:dyDescent="0.2">
      <c r="C152" s="2" t="s">
        <v>532</v>
      </c>
      <c r="D152">
        <v>29.504353650368383</v>
      </c>
      <c r="E152">
        <v>26.291626695902423</v>
      </c>
      <c r="F152">
        <v>29.282058012862578</v>
      </c>
      <c r="G152">
        <f t="shared" ref="G152:G154" si="21">AVERAGE(D152:F152)</f>
        <v>28.35934611971113</v>
      </c>
      <c r="J152">
        <v>25.068599379623002</v>
      </c>
      <c r="K152">
        <v>27.49567224466243</v>
      </c>
      <c r="L152">
        <v>27.293554097677809</v>
      </c>
      <c r="M152">
        <f t="shared" ref="M152:M154" si="22">AVERAGE(J152:L152)</f>
        <v>26.619275240654414</v>
      </c>
      <c r="P152" s="12"/>
    </row>
    <row r="153" spans="3:17" ht="20" x14ac:dyDescent="0.2">
      <c r="C153" t="s">
        <v>513</v>
      </c>
      <c r="D153">
        <v>4.2755079258763118</v>
      </c>
      <c r="E153">
        <v>4.9369603946827461</v>
      </c>
      <c r="F153">
        <v>4.5544034650216565</v>
      </c>
      <c r="G153">
        <f t="shared" si="21"/>
        <v>4.5889572618602381</v>
      </c>
      <c r="J153">
        <v>4.8198520639465521</v>
      </c>
      <c r="K153">
        <v>4.2844777841892672</v>
      </c>
      <c r="L153">
        <v>4.3319795897115485</v>
      </c>
      <c r="M153">
        <f t="shared" si="22"/>
        <v>4.4787698126157887</v>
      </c>
      <c r="P153" s="12"/>
    </row>
    <row r="154" spans="3:17" x14ac:dyDescent="0.2">
      <c r="C154" t="s">
        <v>522</v>
      </c>
      <c r="D154">
        <v>6.6309444072337573</v>
      </c>
      <c r="E154">
        <v>7.636700013704262</v>
      </c>
      <c r="F154">
        <v>5.9456621603885029</v>
      </c>
      <c r="G154" s="2">
        <f t="shared" si="21"/>
        <v>6.7377688604421735</v>
      </c>
      <c r="H154" s="2"/>
      <c r="I154" s="2"/>
      <c r="J154">
        <v>6.845025053686471</v>
      </c>
      <c r="K154">
        <v>7.5663589151759956</v>
      </c>
      <c r="L154">
        <v>5.6648963865458706</v>
      </c>
      <c r="M154" s="2">
        <f t="shared" si="22"/>
        <v>6.692093451802779</v>
      </c>
      <c r="N154" s="2"/>
      <c r="O154" s="2"/>
      <c r="P154" s="2"/>
      <c r="Q154" s="2"/>
    </row>
    <row r="156" spans="3:17" x14ac:dyDescent="0.2">
      <c r="C156" t="s">
        <v>534</v>
      </c>
      <c r="D156">
        <f>SUM(D151:D154)</f>
        <v>47.945970082607722</v>
      </c>
      <c r="E156">
        <f t="shared" ref="E156:F156" si="23">SUM(E151:E154)</f>
        <v>45.470741400575569</v>
      </c>
      <c r="F156">
        <f t="shared" si="23"/>
        <v>48.405302533140826</v>
      </c>
      <c r="G156">
        <f>AVERAGE(D156:F156)</f>
        <v>47.274004672108042</v>
      </c>
      <c r="J156">
        <f>SUM(J151:J154)</f>
        <v>43.330947267955139</v>
      </c>
      <c r="K156">
        <f t="shared" ref="K156:L156" si="24">SUM(K151:K154)</f>
        <v>47.739949990382755</v>
      </c>
      <c r="L156">
        <f t="shared" si="24"/>
        <v>46.797875663855045</v>
      </c>
      <c r="M156">
        <f>AVERAGE(J156:L156)</f>
        <v>45.956257640730975</v>
      </c>
    </row>
    <row r="158" spans="3:17" x14ac:dyDescent="0.2">
      <c r="C158" t="s">
        <v>535</v>
      </c>
      <c r="D158">
        <v>47.945970082607722</v>
      </c>
      <c r="E158">
        <v>45.470741400575569</v>
      </c>
      <c r="F158">
        <v>48.405302533140826</v>
      </c>
      <c r="G158">
        <v>47.274004672108042</v>
      </c>
      <c r="J158">
        <v>43.330947267955139</v>
      </c>
      <c r="K158">
        <v>47.739949990382755</v>
      </c>
      <c r="L158">
        <v>46.797875663855045</v>
      </c>
      <c r="M158">
        <v>45.956257640730975</v>
      </c>
      <c r="N158">
        <f>TTEST(D158:F158,J158:L158,1,3)</f>
        <v>0.2337968469527644</v>
      </c>
    </row>
    <row r="159" spans="3:17" x14ac:dyDescent="0.2">
      <c r="C159" t="s">
        <v>507</v>
      </c>
      <c r="D159" s="9">
        <v>2.9135967849966509</v>
      </c>
      <c r="E159" s="9">
        <v>4.4778676168288332</v>
      </c>
      <c r="F159" s="9">
        <v>3.9900249376558601</v>
      </c>
      <c r="G159">
        <f t="shared" ref="G159:G163" si="25">AVERAGE(D159:F159)</f>
        <v>3.793829779827115</v>
      </c>
      <c r="J159" s="9">
        <v>6.8480076354092096</v>
      </c>
      <c r="K159" s="9">
        <v>4.0608770917484129</v>
      </c>
      <c r="L159" s="9">
        <v>4.1861918150577946</v>
      </c>
      <c r="M159">
        <f t="shared" ref="M159:M163" si="26">AVERAGE(J159:L159)</f>
        <v>5.0316921807384727</v>
      </c>
      <c r="N159">
        <f t="shared" ref="N159:N163" si="27">TTEST(D159:F159,J159:L159,1,3)</f>
        <v>0.15619417889284173</v>
      </c>
    </row>
    <row r="160" spans="3:17" x14ac:dyDescent="0.2">
      <c r="C160" t="s">
        <v>536</v>
      </c>
      <c r="D160">
        <v>6.9993302076356336</v>
      </c>
      <c r="E160">
        <v>4.8855694120871593</v>
      </c>
      <c r="F160">
        <v>5.2106575666097914</v>
      </c>
      <c r="G160">
        <f t="shared" si="25"/>
        <v>5.6985190621108615</v>
      </c>
      <c r="J160">
        <v>6.6958959675495109</v>
      </c>
      <c r="K160">
        <v>5.787170609732641</v>
      </c>
      <c r="L160">
        <v>6.1751535978340097</v>
      </c>
      <c r="M160">
        <f t="shared" si="26"/>
        <v>6.2194067250387208</v>
      </c>
      <c r="N160">
        <f t="shared" si="27"/>
        <v>0.26101057231844332</v>
      </c>
    </row>
    <row r="161" spans="3:15" x14ac:dyDescent="0.2">
      <c r="C161" t="s">
        <v>458</v>
      </c>
      <c r="D161">
        <v>3.5387363250725605</v>
      </c>
      <c r="E161">
        <v>4.5532410579690286</v>
      </c>
      <c r="F161">
        <v>2.6775167344795907</v>
      </c>
      <c r="G161">
        <f t="shared" si="25"/>
        <v>3.5898313725070601</v>
      </c>
      <c r="J161">
        <v>2.3592221426867099</v>
      </c>
      <c r="K161">
        <v>1.848913252548567</v>
      </c>
      <c r="L161">
        <v>1.7077996459439759</v>
      </c>
      <c r="M161">
        <f t="shared" si="26"/>
        <v>1.9719783470597509</v>
      </c>
      <c r="N161">
        <f t="shared" si="27"/>
        <v>4.1236124303739297E-2</v>
      </c>
    </row>
    <row r="162" spans="3:15" x14ac:dyDescent="0.2">
      <c r="C162" t="s">
        <v>527</v>
      </c>
      <c r="D162">
        <v>9.4105827193569986</v>
      </c>
      <c r="E162">
        <v>10.117171440317939</v>
      </c>
      <c r="F162">
        <v>10.906943168394802</v>
      </c>
      <c r="G162">
        <f t="shared" si="25"/>
        <v>10.144899109356579</v>
      </c>
      <c r="J162">
        <v>9.8633977570985447</v>
      </c>
      <c r="K162">
        <v>9.879303712252355</v>
      </c>
      <c r="L162">
        <v>9.9864625637821511</v>
      </c>
      <c r="M162">
        <f t="shared" si="26"/>
        <v>9.909721344377683</v>
      </c>
      <c r="N162">
        <f t="shared" si="27"/>
        <v>0.32068947040188922</v>
      </c>
    </row>
    <row r="163" spans="3:15" x14ac:dyDescent="0.2">
      <c r="C163" t="s">
        <v>537</v>
      </c>
      <c r="D163" s="9">
        <v>29.169457468184863</v>
      </c>
      <c r="E163" s="9">
        <v>30.515965465259701</v>
      </c>
      <c r="F163" s="9">
        <v>28.796429977687357</v>
      </c>
      <c r="G163">
        <f t="shared" si="25"/>
        <v>29.493950970377309</v>
      </c>
      <c r="J163" s="9">
        <v>30.908494392746363</v>
      </c>
      <c r="K163" s="9">
        <v>30.67657241777265</v>
      </c>
      <c r="L163" s="9">
        <v>31.136103301051754</v>
      </c>
      <c r="M163">
        <f t="shared" si="26"/>
        <v>30.90705670385692</v>
      </c>
      <c r="N163">
        <f t="shared" si="27"/>
        <v>5.2927947972101159E-2</v>
      </c>
    </row>
    <row r="165" spans="3:15" x14ac:dyDescent="0.2">
      <c r="D165">
        <f>SUM(D158:D163)</f>
        <v>99.977673587854426</v>
      </c>
      <c r="E165">
        <f>SUM(E158:E163)</f>
        <v>100.02055639303823</v>
      </c>
      <c r="F165">
        <f>SUM(F158:F163)</f>
        <v>99.986874917968223</v>
      </c>
      <c r="G165">
        <f>SUM(G158:G163)</f>
        <v>99.995034966286966</v>
      </c>
      <c r="J165">
        <f>SUM(J158:J163)</f>
        <v>100.00596516344548</v>
      </c>
      <c r="K165">
        <f t="shared" ref="K165:M165" si="28">SUM(K158:K163)</f>
        <v>99.992787074437373</v>
      </c>
      <c r="L165">
        <f t="shared" si="28"/>
        <v>99.989586587524741</v>
      </c>
      <c r="M165">
        <f t="shared" si="28"/>
        <v>99.996112941802537</v>
      </c>
    </row>
    <row r="168" spans="3:15" ht="24" x14ac:dyDescent="0.3">
      <c r="C168" s="6"/>
      <c r="D168" s="6"/>
      <c r="E168" s="6"/>
      <c r="F168" s="6"/>
      <c r="G168" s="6"/>
    </row>
    <row r="171" spans="3:15" x14ac:dyDescent="0.2">
      <c r="D171" s="2"/>
      <c r="E171" s="2"/>
      <c r="F171" s="2"/>
      <c r="G171" s="2"/>
      <c r="J171" s="2"/>
      <c r="K171" s="2"/>
      <c r="L171" s="2"/>
      <c r="M171" s="2"/>
      <c r="O171" s="2"/>
    </row>
    <row r="180" spans="3:12" x14ac:dyDescent="0.2">
      <c r="D180" s="9"/>
      <c r="E180" s="9"/>
      <c r="L180" s="9"/>
    </row>
    <row r="191" spans="3:12" ht="24" x14ac:dyDescent="0.3">
      <c r="C191" s="6"/>
      <c r="D191" s="6"/>
      <c r="E191" s="6"/>
      <c r="F191" s="6"/>
      <c r="G19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79445-0601-3841-A3F2-D19361858553}">
  <dimension ref="F2:AF50"/>
  <sheetViews>
    <sheetView zoomScale="68" zoomScaleNormal="64" workbookViewId="0">
      <selection activeCell="P15" sqref="P15"/>
    </sheetView>
  </sheetViews>
  <sheetFormatPr baseColWidth="10" defaultRowHeight="16" x14ac:dyDescent="0.2"/>
  <cols>
    <col min="6" max="6" width="35" customWidth="1"/>
    <col min="11" max="11" width="16.33203125" customWidth="1"/>
    <col min="13" max="13" width="26.5" customWidth="1"/>
    <col min="14" max="14" width="22.1640625" customWidth="1"/>
    <col min="15" max="15" width="18.6640625" customWidth="1"/>
    <col min="16" max="16" width="24" customWidth="1"/>
    <col min="18" max="18" width="18.5" customWidth="1"/>
    <col min="23" max="23" width="15.1640625" customWidth="1"/>
  </cols>
  <sheetData>
    <row r="2" spans="6:15" ht="23" x14ac:dyDescent="0.25">
      <c r="G2" s="15" t="s">
        <v>552</v>
      </c>
      <c r="H2" s="15"/>
      <c r="I2" s="15"/>
      <c r="J2" s="15"/>
      <c r="K2" s="15"/>
    </row>
    <row r="4" spans="6:15" ht="24" x14ac:dyDescent="0.3">
      <c r="F4" s="6"/>
      <c r="G4" s="6" t="s">
        <v>538</v>
      </c>
      <c r="H4" s="6"/>
      <c r="I4" s="6"/>
      <c r="J4" s="6"/>
      <c r="K4" s="6"/>
      <c r="L4" s="6"/>
      <c r="M4" s="6"/>
      <c r="N4" s="6"/>
      <c r="O4" s="6"/>
    </row>
    <row r="5" spans="6:15" ht="24" x14ac:dyDescent="0.3">
      <c r="F5" s="6"/>
      <c r="G5" s="6" t="s">
        <v>539</v>
      </c>
      <c r="H5" s="6"/>
      <c r="I5" s="6"/>
      <c r="J5" s="6"/>
      <c r="K5" s="6"/>
      <c r="L5" s="6"/>
      <c r="M5" s="6"/>
      <c r="N5" s="6"/>
      <c r="O5" s="6"/>
    </row>
    <row r="7" spans="6:15" x14ac:dyDescent="0.2">
      <c r="F7" t="s">
        <v>540</v>
      </c>
      <c r="G7">
        <v>48492</v>
      </c>
      <c r="H7">
        <f>G7/130488*100</f>
        <v>37.162037888541477</v>
      </c>
    </row>
    <row r="8" spans="6:15" x14ac:dyDescent="0.2">
      <c r="F8" t="s">
        <v>541</v>
      </c>
      <c r="G8">
        <v>25505</v>
      </c>
      <c r="H8">
        <f t="shared" ref="H8:H10" si="0">G8/130488*100</f>
        <v>19.545858623015143</v>
      </c>
    </row>
    <row r="9" spans="6:15" x14ac:dyDescent="0.2">
      <c r="F9" t="s">
        <v>542</v>
      </c>
      <c r="G9">
        <v>14972</v>
      </c>
      <c r="H9">
        <f t="shared" si="0"/>
        <v>11.473852001716633</v>
      </c>
    </row>
    <row r="10" spans="6:15" x14ac:dyDescent="0.2">
      <c r="F10" t="s">
        <v>543</v>
      </c>
      <c r="G10">
        <v>887</v>
      </c>
      <c r="H10">
        <f t="shared" si="0"/>
        <v>0.67975599288823496</v>
      </c>
    </row>
    <row r="12" spans="6:15" x14ac:dyDescent="0.2">
      <c r="F12" t="s">
        <v>544</v>
      </c>
      <c r="G12">
        <f>SUM(G7:G10)</f>
        <v>89856</v>
      </c>
    </row>
    <row r="14" spans="6:15" x14ac:dyDescent="0.2">
      <c r="F14" t="s">
        <v>545</v>
      </c>
      <c r="G14">
        <v>130488</v>
      </c>
    </row>
    <row r="19" spans="6:32" x14ac:dyDescent="0.2">
      <c r="F19" t="s">
        <v>546</v>
      </c>
    </row>
    <row r="21" spans="6:32" s="13" customFormat="1" x14ac:dyDescent="0.2">
      <c r="F21" s="13" t="s">
        <v>476</v>
      </c>
      <c r="J21" s="13" t="s">
        <v>477</v>
      </c>
      <c r="N21" s="13" t="s">
        <v>478</v>
      </c>
      <c r="Q21" s="13" t="s">
        <v>567</v>
      </c>
      <c r="V21" s="13" t="s">
        <v>553</v>
      </c>
      <c r="AB21" s="13" t="s">
        <v>554</v>
      </c>
    </row>
    <row r="22" spans="6:32" x14ac:dyDescent="0.2">
      <c r="F22" t="s">
        <v>540</v>
      </c>
      <c r="G22">
        <v>3310</v>
      </c>
      <c r="H22">
        <f>G22/8958*100</f>
        <v>36.95021210091538</v>
      </c>
      <c r="J22" t="s">
        <v>540</v>
      </c>
      <c r="L22">
        <v>11119</v>
      </c>
      <c r="M22">
        <f>L22/29188*100</f>
        <v>38.094422365355626</v>
      </c>
      <c r="N22" t="s">
        <v>540</v>
      </c>
      <c r="O22">
        <v>2589</v>
      </c>
      <c r="P22">
        <f>O22/7619*100</f>
        <v>33.980837380233623</v>
      </c>
      <c r="Q22" t="s">
        <v>540</v>
      </c>
      <c r="S22">
        <v>12425</v>
      </c>
      <c r="T22">
        <f>S22/33528*100</f>
        <v>37.058577905034596</v>
      </c>
      <c r="V22" t="s">
        <v>540</v>
      </c>
      <c r="X22">
        <v>16435</v>
      </c>
      <c r="Y22">
        <f>X22/41592*100</f>
        <v>39.514810540488554</v>
      </c>
      <c r="AB22" t="s">
        <v>540</v>
      </c>
      <c r="AE22">
        <v>3542</v>
      </c>
      <c r="AF22">
        <f>AE22/9603*100</f>
        <v>36.884306987399775</v>
      </c>
    </row>
    <row r="23" spans="6:32" x14ac:dyDescent="0.2">
      <c r="F23" t="s">
        <v>541</v>
      </c>
      <c r="G23">
        <v>1494</v>
      </c>
      <c r="H23">
        <f t="shared" ref="H23:H25" si="1">G23/8958*100</f>
        <v>16.677829872739451</v>
      </c>
      <c r="J23" t="s">
        <v>541</v>
      </c>
      <c r="L23">
        <v>3520</v>
      </c>
      <c r="M23">
        <f t="shared" ref="M23:M25" si="2">L23/29188*100</f>
        <v>12.059750582431136</v>
      </c>
      <c r="N23" t="s">
        <v>541</v>
      </c>
      <c r="O23">
        <v>1342</v>
      </c>
      <c r="P23">
        <f t="shared" ref="P23:P25" si="3">O23/7619*100</f>
        <v>17.613860086625539</v>
      </c>
      <c r="Q23" t="s">
        <v>541</v>
      </c>
      <c r="S23">
        <v>6070</v>
      </c>
      <c r="T23">
        <f t="shared" ref="T23:T25" si="4">S23/33528*100</f>
        <v>18.104271057026963</v>
      </c>
      <c r="V23" t="s">
        <v>541</v>
      </c>
      <c r="X23">
        <v>9431</v>
      </c>
      <c r="Y23">
        <f t="shared" ref="Y23:Y25" si="5">X23/41592*100</f>
        <v>22.67503366031929</v>
      </c>
      <c r="AB23" t="s">
        <v>541</v>
      </c>
      <c r="AE23">
        <v>2028</v>
      </c>
      <c r="AF23">
        <f t="shared" ref="AF23:AF25" si="6">AE23/9603*100</f>
        <v>21.118400499843798</v>
      </c>
    </row>
    <row r="24" spans="6:32" x14ac:dyDescent="0.2">
      <c r="F24" t="s">
        <v>542</v>
      </c>
      <c r="G24">
        <v>1007</v>
      </c>
      <c r="H24">
        <f t="shared" si="1"/>
        <v>11.241348515293591</v>
      </c>
      <c r="J24" t="s">
        <v>542</v>
      </c>
      <c r="L24">
        <v>3533</v>
      </c>
      <c r="M24">
        <f t="shared" si="2"/>
        <v>12.104289434013978</v>
      </c>
      <c r="N24" t="s">
        <v>542</v>
      </c>
      <c r="O24">
        <v>862</v>
      </c>
      <c r="P24">
        <f t="shared" si="3"/>
        <v>11.313820711379446</v>
      </c>
      <c r="Q24" t="s">
        <v>542</v>
      </c>
      <c r="S24">
        <v>3814</v>
      </c>
      <c r="T24">
        <f t="shared" si="4"/>
        <v>11.375566690527322</v>
      </c>
      <c r="V24" t="s">
        <v>542</v>
      </c>
      <c r="X24">
        <v>4662</v>
      </c>
      <c r="Y24">
        <f t="shared" si="5"/>
        <v>11.208886324293134</v>
      </c>
      <c r="AB24" t="s">
        <v>542</v>
      </c>
      <c r="AE24">
        <v>1151</v>
      </c>
      <c r="AF24">
        <f t="shared" si="6"/>
        <v>11.985837759033636</v>
      </c>
    </row>
    <row r="25" spans="6:32" x14ac:dyDescent="0.2">
      <c r="F25" t="s">
        <v>547</v>
      </c>
      <c r="G25">
        <v>94</v>
      </c>
      <c r="H25">
        <f t="shared" si="1"/>
        <v>1.0493413708417059</v>
      </c>
      <c r="J25" s="9" t="s">
        <v>547</v>
      </c>
      <c r="L25">
        <v>356</v>
      </c>
      <c r="M25">
        <f t="shared" si="2"/>
        <v>1.2196793202686036</v>
      </c>
      <c r="N25" s="9" t="s">
        <v>547</v>
      </c>
      <c r="O25">
        <v>98</v>
      </c>
      <c r="P25">
        <f t="shared" si="3"/>
        <v>1.2862580391127445</v>
      </c>
      <c r="Q25" s="9" t="s">
        <v>547</v>
      </c>
      <c r="S25">
        <v>338</v>
      </c>
      <c r="T25">
        <f t="shared" si="4"/>
        <v>1.0081126222858507</v>
      </c>
      <c r="V25" s="9" t="s">
        <v>547</v>
      </c>
      <c r="X25">
        <v>257</v>
      </c>
      <c r="Y25">
        <f t="shared" si="5"/>
        <v>0.61790728986343524</v>
      </c>
      <c r="AB25" s="9" t="s">
        <v>547</v>
      </c>
      <c r="AE25">
        <v>113</v>
      </c>
      <c r="AF25">
        <f t="shared" si="6"/>
        <v>1.1767156097053004</v>
      </c>
    </row>
    <row r="28" spans="6:32" x14ac:dyDescent="0.2">
      <c r="G28">
        <f>SUM(G22:G27)</f>
        <v>5905</v>
      </c>
    </row>
    <row r="29" spans="6:32" s="14" customFormat="1" x14ac:dyDescent="0.2">
      <c r="F29" s="14" t="s">
        <v>548</v>
      </c>
      <c r="G29" s="14">
        <v>8956</v>
      </c>
      <c r="K29" s="14" t="s">
        <v>548</v>
      </c>
      <c r="L29" s="14">
        <v>29194</v>
      </c>
      <c r="N29" s="14" t="s">
        <v>548</v>
      </c>
      <c r="O29" s="14">
        <v>7618</v>
      </c>
      <c r="R29" s="14" t="s">
        <v>548</v>
      </c>
      <c r="S29" s="14">
        <v>33530</v>
      </c>
      <c r="W29" s="14" t="s">
        <v>548</v>
      </c>
      <c r="X29" s="14">
        <v>41589</v>
      </c>
      <c r="AC29" s="14" t="s">
        <v>548</v>
      </c>
      <c r="AE29" s="14">
        <v>9602</v>
      </c>
    </row>
    <row r="37" spans="6:15" x14ac:dyDescent="0.2">
      <c r="G37" s="2" t="s">
        <v>476</v>
      </c>
      <c r="H37" s="2" t="s">
        <v>477</v>
      </c>
      <c r="I37" s="2" t="s">
        <v>478</v>
      </c>
      <c r="J37" s="2" t="s">
        <v>533</v>
      </c>
      <c r="L37" s="2" t="s">
        <v>567</v>
      </c>
      <c r="M37" s="2" t="s">
        <v>553</v>
      </c>
      <c r="N37" s="2" t="s">
        <v>554</v>
      </c>
      <c r="O37" s="2" t="s">
        <v>570</v>
      </c>
    </row>
    <row r="38" spans="6:15" x14ac:dyDescent="0.2">
      <c r="F38" t="s">
        <v>540</v>
      </c>
      <c r="G38">
        <v>36.95021210091538</v>
      </c>
      <c r="H38">
        <v>38.094422365355626</v>
      </c>
      <c r="I38">
        <v>33.980837380233623</v>
      </c>
      <c r="J38">
        <f>AVERAGE(G38:I38)</f>
        <v>36.341823948834879</v>
      </c>
      <c r="L38">
        <v>37.058577905034596</v>
      </c>
      <c r="M38">
        <v>39.514810540488554</v>
      </c>
      <c r="N38">
        <v>36.884306987399775</v>
      </c>
      <c r="O38">
        <f>AVERAGE(L38:N38)</f>
        <v>37.819231810974308</v>
      </c>
    </row>
    <row r="39" spans="6:15" x14ac:dyDescent="0.2">
      <c r="F39" t="s">
        <v>541</v>
      </c>
      <c r="G39">
        <v>16.677829872739451</v>
      </c>
      <c r="H39">
        <v>12.059750582431136</v>
      </c>
      <c r="I39">
        <v>17.613860086625539</v>
      </c>
      <c r="J39">
        <f t="shared" ref="J39:J42" si="7">AVERAGE(G39:I39)</f>
        <v>15.450480180598708</v>
      </c>
      <c r="L39">
        <v>18.104271057026963</v>
      </c>
      <c r="M39">
        <v>22.67503366031929</v>
      </c>
      <c r="N39">
        <v>21.118400499843798</v>
      </c>
      <c r="O39">
        <f t="shared" ref="O39:O42" si="8">AVERAGE(L39:N39)</f>
        <v>20.632568405730016</v>
      </c>
    </row>
    <row r="40" spans="6:15" x14ac:dyDescent="0.2">
      <c r="F40" t="s">
        <v>542</v>
      </c>
      <c r="G40">
        <v>11.241348515293591</v>
      </c>
      <c r="H40">
        <v>12.104289434013978</v>
      </c>
      <c r="I40">
        <v>11.313820711379446</v>
      </c>
      <c r="J40">
        <f t="shared" si="7"/>
        <v>11.553152886895672</v>
      </c>
      <c r="L40">
        <v>11.375566690527322</v>
      </c>
      <c r="M40">
        <v>11.208886324293134</v>
      </c>
      <c r="N40">
        <v>11.985837759033636</v>
      </c>
      <c r="O40">
        <f t="shared" si="8"/>
        <v>11.523430257951363</v>
      </c>
    </row>
    <row r="41" spans="6:15" x14ac:dyDescent="0.2">
      <c r="F41" t="s">
        <v>547</v>
      </c>
      <c r="G41">
        <v>1.0493413708417059</v>
      </c>
      <c r="H41">
        <v>1.2196793202686036</v>
      </c>
      <c r="I41">
        <v>1.2862580391127445</v>
      </c>
      <c r="J41">
        <f t="shared" si="7"/>
        <v>1.1850929100743512</v>
      </c>
      <c r="L41">
        <v>1.0081126222858507</v>
      </c>
      <c r="M41">
        <v>0.61790728986343524</v>
      </c>
      <c r="N41">
        <v>1.1767156097053004</v>
      </c>
      <c r="O41">
        <f t="shared" si="8"/>
        <v>0.93424517395152884</v>
      </c>
    </row>
    <row r="42" spans="6:15" x14ac:dyDescent="0.2">
      <c r="F42" t="s">
        <v>549</v>
      </c>
      <c r="G42">
        <f>100-SUM(G38:G41)</f>
        <v>34.081268140209872</v>
      </c>
      <c r="H42">
        <f>100-SUM(H38:H41)</f>
        <v>36.521858297930656</v>
      </c>
      <c r="I42">
        <f t="shared" ref="I42" si="9">100-SUM(I38:I41)</f>
        <v>35.805223782648653</v>
      </c>
      <c r="J42">
        <f t="shared" si="7"/>
        <v>35.469450073596391</v>
      </c>
      <c r="L42">
        <f t="shared" ref="L42:N42" si="10">100-SUM(L38:L41)</f>
        <v>32.453471725125269</v>
      </c>
      <c r="M42">
        <f t="shared" si="10"/>
        <v>25.983362185035588</v>
      </c>
      <c r="N42">
        <f t="shared" si="10"/>
        <v>28.834739144017504</v>
      </c>
      <c r="O42">
        <f t="shared" si="8"/>
        <v>29.090524351392787</v>
      </c>
    </row>
    <row r="45" spans="6:15" x14ac:dyDescent="0.2">
      <c r="F45" s="2" t="s">
        <v>550</v>
      </c>
    </row>
    <row r="46" spans="6:15" x14ac:dyDescent="0.2">
      <c r="G46" s="2" t="s">
        <v>476</v>
      </c>
      <c r="H46" s="2" t="s">
        <v>477</v>
      </c>
      <c r="I46" s="2" t="s">
        <v>478</v>
      </c>
      <c r="J46" s="2" t="s">
        <v>567</v>
      </c>
      <c r="K46" s="2" t="s">
        <v>553</v>
      </c>
      <c r="L46" s="2" t="s">
        <v>554</v>
      </c>
      <c r="M46" s="30"/>
    </row>
    <row r="47" spans="6:15" x14ac:dyDescent="0.2">
      <c r="F47" t="s">
        <v>540</v>
      </c>
      <c r="G47">
        <v>36.95021210091538</v>
      </c>
      <c r="H47">
        <v>38.094422365355626</v>
      </c>
      <c r="I47">
        <v>33.980837380233623</v>
      </c>
      <c r="J47">
        <v>37.058577905034596</v>
      </c>
      <c r="K47">
        <v>39.514810540488554</v>
      </c>
      <c r="L47">
        <v>36.884306987399775</v>
      </c>
    </row>
    <row r="48" spans="6:15" x14ac:dyDescent="0.2">
      <c r="F48" t="s">
        <v>541</v>
      </c>
      <c r="G48">
        <v>16.677829872739451</v>
      </c>
      <c r="H48">
        <v>12.059750582431136</v>
      </c>
      <c r="I48">
        <v>17.613860086625539</v>
      </c>
      <c r="J48">
        <v>18.104271057026963</v>
      </c>
      <c r="K48">
        <v>22.67503366031929</v>
      </c>
      <c r="L48">
        <v>21.118400499843798</v>
      </c>
    </row>
    <row r="49" spans="6:12" x14ac:dyDescent="0.2">
      <c r="F49" t="s">
        <v>542</v>
      </c>
      <c r="G49">
        <v>11.241348515293591</v>
      </c>
      <c r="H49">
        <v>12.104289434013978</v>
      </c>
      <c r="I49">
        <v>11.313820711379446</v>
      </c>
      <c r="J49">
        <v>11.375566690527322</v>
      </c>
      <c r="K49">
        <v>11.208886324293134</v>
      </c>
      <c r="L49">
        <v>11.985837759033636</v>
      </c>
    </row>
    <row r="50" spans="6:12" x14ac:dyDescent="0.2">
      <c r="F50" t="s">
        <v>547</v>
      </c>
      <c r="G50">
        <v>1.0493413708417059</v>
      </c>
      <c r="H50">
        <v>1.2196793202686036</v>
      </c>
      <c r="I50">
        <v>1.2862580391127445</v>
      </c>
      <c r="J50">
        <v>1.0081126222858507</v>
      </c>
      <c r="K50">
        <v>0.61790728986343524</v>
      </c>
      <c r="L50">
        <v>1.1767156097053004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Top10 markers of clusters</vt:lpstr>
      <vt:lpstr>B. Cells in different clusters</vt:lpstr>
      <vt:lpstr>C. Cell 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Bukhari, Syed Hassan Shabbir</cp:lastModifiedBy>
  <dcterms:created xsi:type="dcterms:W3CDTF">2023-02-24T15:45:09Z</dcterms:created>
  <dcterms:modified xsi:type="dcterms:W3CDTF">2024-03-19T17:16:44Z</dcterms:modified>
</cp:coreProperties>
</file>