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p/Desktop/Paper Manuscript/Tables v3/"/>
    </mc:Choice>
  </mc:AlternateContent>
  <xr:revisionPtr revIDLastSave="0" documentId="13_ncr:1_{2835BD63-72A0-5B4E-848E-858C47745A0A}" xr6:coauthVersionLast="47" xr6:coauthVersionMax="47" xr10:uidLastSave="{00000000-0000-0000-0000-000000000000}"/>
  <bookViews>
    <workbookView xWindow="1400" yWindow="500" windowWidth="23060" windowHeight="16400" tabRatio="991" xr2:uid="{00000000-000D-0000-FFFF-FFFF00000000}"/>
  </bookViews>
  <sheets>
    <sheet name="Supplemental Table 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J9" i="2"/>
  <c r="K13" i="2"/>
  <c r="K12" i="2"/>
  <c r="K11" i="2"/>
  <c r="G13" i="2"/>
  <c r="G12" i="2"/>
  <c r="G11" i="2"/>
  <c r="M32" i="2"/>
  <c r="M30" i="2"/>
  <c r="M28" i="2"/>
  <c r="M26" i="2"/>
  <c r="M24" i="2"/>
  <c r="M22" i="2"/>
  <c r="M36" i="2"/>
  <c r="J36" i="2"/>
  <c r="M35" i="2"/>
  <c r="J35" i="2"/>
  <c r="M18" i="2"/>
  <c r="M16" i="2"/>
  <c r="M15" i="2"/>
  <c r="M14" i="2"/>
  <c r="M5" i="2"/>
  <c r="M7" i="2"/>
  <c r="J31" i="2"/>
  <c r="J30" i="2"/>
  <c r="J19" i="2"/>
  <c r="J18" i="2"/>
  <c r="J33" i="2"/>
  <c r="J32" i="2"/>
  <c r="J29" i="2"/>
  <c r="J28" i="2"/>
  <c r="J27" i="2"/>
  <c r="J26" i="2"/>
  <c r="J25" i="2"/>
  <c r="J24" i="2"/>
  <c r="J23" i="2"/>
  <c r="J22" i="2"/>
  <c r="J8" i="2"/>
  <c r="J7" i="2"/>
  <c r="J17" i="2"/>
  <c r="J16" i="2"/>
  <c r="J15" i="2"/>
  <c r="J14" i="2"/>
  <c r="J6" i="2"/>
  <c r="J5" i="2"/>
</calcChain>
</file>

<file path=xl/sharedStrings.xml><?xml version="1.0" encoding="utf-8"?>
<sst xmlns="http://schemas.openxmlformats.org/spreadsheetml/2006/main" count="255" uniqueCount="106">
  <si>
    <t>HiCUP version</t>
  </si>
  <si>
    <t>median corner peak length (bp)</t>
  </si>
  <si>
    <t>Human sperm DGC biol. rep. 2</t>
  </si>
  <si>
    <t>this study</t>
  </si>
  <si>
    <t>0.7.1</t>
  </si>
  <si>
    <t>MboI</t>
  </si>
  <si>
    <t>80696_human-sperm_2</t>
  </si>
  <si>
    <t>Human sperm DGC biol. rep. 4</t>
  </si>
  <si>
    <t>87101_human-sperm_4</t>
  </si>
  <si>
    <t>Human sperm swim-up NovaSeq</t>
  </si>
  <si>
    <t>114161_human-sperm_swimup_NovaSeq</t>
  </si>
  <si>
    <t>Human sperm swim-up HiSeq</t>
  </si>
  <si>
    <t>114161_human-sperm_swimup_HiSeq</t>
  </si>
  <si>
    <t>GSE63525</t>
  </si>
  <si>
    <t>human-IMR90_Rao-2014</t>
  </si>
  <si>
    <t>Human HeLa G1 Wutz-2017</t>
  </si>
  <si>
    <t>GSE102884</t>
  </si>
  <si>
    <t>1+2</t>
  </si>
  <si>
    <t>0.5.8</t>
  </si>
  <si>
    <t>HindIII</t>
  </si>
  <si>
    <t>human-HeLa-G1-ctrl_Wutz-2017</t>
  </si>
  <si>
    <t>-</t>
  </si>
  <si>
    <t>Human HeLa G1 WAB-depletion Wutz-2017</t>
  </si>
  <si>
    <t>human-HeLa-G1-WAB_Wutz-2017</t>
  </si>
  <si>
    <t>Human HeLa PM Wutz-2017</t>
  </si>
  <si>
    <t>human-HeLa-PM_Wutz-2017</t>
  </si>
  <si>
    <t>Mouse sperm swim-up</t>
  </si>
  <si>
    <t>87100_mouse-sperm</t>
  </si>
  <si>
    <t>mouse-CH12LX_Rao-2014_1</t>
  </si>
  <si>
    <t>Mouse sperm Jung-2019 1</t>
  </si>
  <si>
    <t>GSE116857</t>
  </si>
  <si>
    <t>DpnII</t>
  </si>
  <si>
    <t>mouse-sperm_Jung-2019_1+3+4</t>
  </si>
  <si>
    <t>Mouse sperm Jung-2019 2</t>
  </si>
  <si>
    <t>mouse-sperm_Jung-2019_2</t>
  </si>
  <si>
    <t>Mouse sperm Vara-2019 1</t>
  </si>
  <si>
    <t>GSE132054</t>
  </si>
  <si>
    <t>mouse-sperm_Vara-2019_1</t>
  </si>
  <si>
    <t>Mouse sperm Vara-2019 2</t>
  </si>
  <si>
    <t>mouse-sperm_Vara-2019_2</t>
  </si>
  <si>
    <t>Mouse WT MEF Banigan-2023</t>
  </si>
  <si>
    <t>GSE196621</t>
  </si>
  <si>
    <t>Mouse Smc3 KO MEF Banigan-2023</t>
  </si>
  <si>
    <t>Frog sperm biol. rep. 1</t>
  </si>
  <si>
    <t>61552_Xenopus-sperm_membranated</t>
  </si>
  <si>
    <t>Frog sperm biol. rep. 2</t>
  </si>
  <si>
    <t>80697_Xenopus-sperm_membranated_2</t>
  </si>
  <si>
    <t>58446_Xenopus-sperm_demembranated</t>
  </si>
  <si>
    <t>83360_Xenopus-sperm_demembranated_2</t>
  </si>
  <si>
    <t>Frog pronuclei 60min biol. rep. 1</t>
  </si>
  <si>
    <t>61743_XEE-nuclei_60min</t>
  </si>
  <si>
    <t>Frog pronuclei 60min biol. rep. 2</t>
  </si>
  <si>
    <t>82640_XEE-nuclei_60min_2</t>
  </si>
  <si>
    <t>Frog pronuclei 140min biol. rep. 1</t>
  </si>
  <si>
    <t>65093_XEE-nuclei_140min</t>
  </si>
  <si>
    <t>Frog pronuclei 140min biol. rep. 2</t>
  </si>
  <si>
    <t>82641_XEE-nuclei_140min_2</t>
  </si>
  <si>
    <t>Frog pronuclei 140min +CTCF NovaSeq</t>
  </si>
  <si>
    <t>114162_XEE-nuclei_140min_plusCTCF_NovaSeq</t>
  </si>
  <si>
    <t>Frog pronuclei 140min +CTCF HiSeq</t>
  </si>
  <si>
    <t>114162_XEE-nuclei_140min_plusCTCF_HiSeq</t>
  </si>
  <si>
    <t>56336_XL177</t>
  </si>
  <si>
    <t>81804_XL177_2</t>
  </si>
  <si>
    <t>127861_XL177_XEE-fixed</t>
  </si>
  <si>
    <t>127871_XL177_buffer-fixed</t>
  </si>
  <si>
    <r>
      <rPr>
        <b/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: raw number of read pairs from paired-end sequencing</t>
    </r>
  </si>
  <si>
    <t>MEF_wt_Banigan-2023</t>
  </si>
  <si>
    <t>MEF_Smc3Ko_Banigan-2023</t>
  </si>
  <si>
    <t>Human IMR-90 Rao-2014 1-3</t>
  </si>
  <si>
    <t>Mouse CH12.LX Rao-2014 1</t>
  </si>
  <si>
    <t>Frog XL-177 biol. rep. 1</t>
  </si>
  <si>
    <t>Frog XL-177 biol. rep. 2</t>
  </si>
  <si>
    <t>Frog XL-177 nuclei XEE-crosslinked</t>
  </si>
  <si>
    <t>Frog XL-177 nuclei PBS-crosslinked</t>
  </si>
  <si>
    <t>Summary statistics for Hi-C datasets analyzed in this study.</t>
  </si>
  <si>
    <r>
      <t xml:space="preserve">% </t>
    </r>
    <r>
      <rPr>
        <b/>
        <i/>
        <sz val="11"/>
        <rFont val="Arial"/>
        <family val="2"/>
      </rPr>
      <t>trans</t>
    </r>
    <r>
      <rPr>
        <b/>
        <sz val="11"/>
        <rFont val="Arial"/>
        <family val="2"/>
        <charset val="1"/>
      </rPr>
      <t xml:space="preserve"> read pairs</t>
    </r>
    <r>
      <rPr>
        <b/>
        <vertAlign val="superscript"/>
        <sz val="11"/>
        <rFont val="Arial"/>
        <family val="2"/>
        <charset val="1"/>
      </rPr>
      <t>c</t>
    </r>
  </si>
  <si>
    <t>condition</t>
  </si>
  <si>
    <t>source</t>
  </si>
  <si>
    <t>biological replicate</t>
  </si>
  <si>
    <t>restriction enzyme</t>
  </si>
  <si>
    <t>sample name</t>
  </si>
  <si>
    <r>
      <t>total read pairs</t>
    </r>
    <r>
      <rPr>
        <b/>
        <vertAlign val="superscript"/>
        <sz val="11"/>
        <rFont val="Arial"/>
        <family val="2"/>
        <charset val="1"/>
      </rPr>
      <t>a</t>
    </r>
  </si>
  <si>
    <r>
      <t>unique read pairs</t>
    </r>
    <r>
      <rPr>
        <b/>
        <vertAlign val="superscript"/>
        <sz val="11"/>
        <rFont val="Arial"/>
        <family val="2"/>
        <charset val="1"/>
      </rPr>
      <t>b</t>
    </r>
  </si>
  <si>
    <r>
      <rPr>
        <b/>
        <i/>
        <sz val="11"/>
        <rFont val="Arial"/>
        <family val="2"/>
      </rPr>
      <t>trans</t>
    </r>
    <r>
      <rPr>
        <b/>
        <sz val="11"/>
        <rFont val="Arial"/>
        <family val="2"/>
        <charset val="1"/>
      </rPr>
      <t xml:space="preserve"> read pairs</t>
    </r>
    <r>
      <rPr>
        <b/>
        <vertAlign val="superscript"/>
        <sz val="11"/>
        <rFont val="Arial"/>
        <family val="2"/>
        <charset val="1"/>
      </rPr>
      <t>c</t>
    </r>
  </si>
  <si>
    <t>unique read pairs of merged replicates</t>
  </si>
  <si>
    <r>
      <rPr>
        <b/>
        <sz val="10"/>
        <rFont val="Arial"/>
        <family val="2"/>
      </rPr>
      <t>e</t>
    </r>
    <r>
      <rPr>
        <sz val="10"/>
        <rFont val="Arial"/>
        <family val="2"/>
        <charset val="1"/>
      </rPr>
      <t>: log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 xml:space="preserve"> contact enrichment of A-A and B-B contacts for inter-chromosomal contacts</t>
    </r>
  </si>
  <si>
    <r>
      <rPr>
        <b/>
        <sz val="10"/>
        <rFont val="Arial"/>
        <family val="2"/>
      </rPr>
      <t>f</t>
    </r>
    <r>
      <rPr>
        <sz val="10"/>
        <rFont val="Arial"/>
        <family val="2"/>
        <charset val="1"/>
      </rPr>
      <t>: % of genome covered by TADs called by HOMER</t>
    </r>
  </si>
  <si>
    <r>
      <rPr>
        <b/>
        <sz val="10"/>
        <rFont val="Arial"/>
        <family val="2"/>
      </rPr>
      <t>g</t>
    </r>
    <r>
      <rPr>
        <sz val="10"/>
        <rFont val="Arial"/>
        <family val="2"/>
        <charset val="1"/>
      </rPr>
      <t>: number of TADs called by HOMER</t>
    </r>
  </si>
  <si>
    <r>
      <t>b</t>
    </r>
    <r>
      <rPr>
        <sz val="10"/>
        <rFont val="Arial"/>
        <family val="2"/>
      </rPr>
      <t>:</t>
    </r>
    <r>
      <rPr>
        <sz val="10"/>
        <rFont val="Arial"/>
        <family val="2"/>
        <charset val="1"/>
      </rPr>
      <t xml:space="preserve"> unique valid mapped read pairs from HiCUP</t>
    </r>
  </si>
  <si>
    <r>
      <t>h</t>
    </r>
    <r>
      <rPr>
        <sz val="10"/>
        <rFont val="Arial"/>
        <family val="2"/>
      </rPr>
      <t>:</t>
    </r>
    <r>
      <rPr>
        <b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>number of corner peaks called by the HiCCUPS algorithm of JuicerTools</t>
    </r>
  </si>
  <si>
    <r>
      <t xml:space="preserve">cis </t>
    </r>
    <r>
      <rPr>
        <b/>
        <sz val="11"/>
        <rFont val="Arial"/>
        <family val="2"/>
        <charset val="1"/>
      </rPr>
      <t>comp.score</t>
    </r>
    <r>
      <rPr>
        <b/>
        <vertAlign val="superscript"/>
        <sz val="11"/>
        <rFont val="Arial"/>
        <family val="2"/>
      </rPr>
      <t>d</t>
    </r>
  </si>
  <si>
    <r>
      <t>trans</t>
    </r>
    <r>
      <rPr>
        <b/>
        <sz val="11"/>
        <rFont val="Arial"/>
        <family val="2"/>
        <charset val="1"/>
      </rPr>
      <t xml:space="preserve"> comp.score</t>
    </r>
    <r>
      <rPr>
        <b/>
        <vertAlign val="superscript"/>
        <sz val="11"/>
        <rFont val="Arial"/>
        <family val="2"/>
      </rPr>
      <t>e</t>
    </r>
  </si>
  <si>
    <r>
      <t>TAD genome coverage</t>
    </r>
    <r>
      <rPr>
        <b/>
        <vertAlign val="superscript"/>
        <sz val="11"/>
        <rFont val="Arial"/>
        <family val="2"/>
      </rPr>
      <t>f</t>
    </r>
    <r>
      <rPr>
        <b/>
        <sz val="11"/>
        <rFont val="Arial"/>
        <family val="2"/>
        <charset val="1"/>
      </rPr>
      <t xml:space="preserve"> (%)</t>
    </r>
  </si>
  <si>
    <r>
      <t>number of TADs</t>
    </r>
    <r>
      <rPr>
        <b/>
        <vertAlign val="superscript"/>
        <sz val="11"/>
        <rFont val="Arial"/>
        <family val="2"/>
      </rPr>
      <t>g</t>
    </r>
  </si>
  <si>
    <t>median TAD length (bp)</t>
  </si>
  <si>
    <r>
      <t>number of corner peaks</t>
    </r>
    <r>
      <rPr>
        <b/>
        <vertAlign val="superscript"/>
        <sz val="11"/>
        <rFont val="Arial"/>
        <family val="2"/>
      </rPr>
      <t>h</t>
    </r>
  </si>
  <si>
    <r>
      <t>c</t>
    </r>
    <r>
      <rPr>
        <sz val="10"/>
        <rFont val="Arial"/>
        <family val="2"/>
        <charset val="1"/>
      </rPr>
      <t>: unique valid read pairs that are inter-chromosomal</t>
    </r>
  </si>
  <si>
    <r>
      <t xml:space="preserve">number of </t>
    </r>
    <r>
      <rPr>
        <b/>
        <i/>
        <sz val="11"/>
        <color rgb="FF000000"/>
        <rFont val="Arial"/>
        <family val="2"/>
      </rPr>
      <t>trans</t>
    </r>
    <r>
      <rPr>
        <b/>
        <sz val="11"/>
        <color rgb="FF000000"/>
        <rFont val="Arial"/>
        <family val="2"/>
        <charset val="1"/>
      </rPr>
      <t xml:space="preserve"> read pairs</t>
    </r>
    <r>
      <rPr>
        <b/>
        <vertAlign val="superscript"/>
        <sz val="11"/>
        <color rgb="FF000000"/>
        <rFont val="Arial"/>
        <family val="2"/>
      </rPr>
      <t>c</t>
    </r>
  </si>
  <si>
    <t>Frog sperm demembranated biol. rep. 1</t>
  </si>
  <si>
    <t>Frog sperm demembranated biol. rep. 2</t>
  </si>
  <si>
    <t>Supplemental Table S2.</t>
  </si>
  <si>
    <t>human-IMR90_Rao-2014_downsampled</t>
  </si>
  <si>
    <t>Human IMR-90 Rao-2014 1-3 downsampled</t>
  </si>
  <si>
    <r>
      <t>d</t>
    </r>
    <r>
      <rPr>
        <sz val="10"/>
        <rFont val="Arial"/>
        <family val="2"/>
        <charset val="1"/>
      </rPr>
      <t>: log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 xml:space="preserve"> contact enrichment of A-A and B-B contacts for long-range (&gt;5 Mb) intra-chromosomal contacts</t>
    </r>
  </si>
  <si>
    <t>Frog XL-177 downsampled</t>
  </si>
  <si>
    <t>56336_81804_XL177_downsampled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</si>
</sst>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vertAlign val="superscript"/>
      <sz val="11"/>
      <name val="Arial"/>
      <family val="2"/>
      <charset val="1"/>
    </font>
    <font>
      <b/>
      <i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</fills>
  <borders count="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1" fontId="7" fillId="0" borderId="0" xfId="0" applyNumberFormat="1" applyFont="1"/>
    <xf numFmtId="165" fontId="0" fillId="0" borderId="0" xfId="0" applyNumberFormat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P48"/>
  <sheetViews>
    <sheetView tabSelected="1" zoomScale="125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83203125" defaultRowHeight="13" x14ac:dyDescent="0.15"/>
  <cols>
    <col min="1" max="1" width="35.33203125" customWidth="1"/>
    <col min="2" max="2" width="12.5" customWidth="1"/>
    <col min="3" max="3" width="10.33203125" customWidth="1"/>
    <col min="4" max="4" width="8.6640625" customWidth="1"/>
    <col min="5" max="5" width="10.83203125" customWidth="1"/>
    <col min="6" max="6" width="39.1640625" customWidth="1"/>
    <col min="7" max="7" width="12.1640625" customWidth="1"/>
    <col min="8" max="8" width="10.5" customWidth="1"/>
    <col min="9" max="9" width="10.83203125" customWidth="1"/>
    <col min="10" max="10" width="10.6640625" customWidth="1"/>
    <col min="11" max="11" width="19.6640625" customWidth="1"/>
    <col min="12" max="12" width="13.5" customWidth="1"/>
    <col min="13" max="13" width="10.6640625" customWidth="1"/>
    <col min="14" max="14" width="12.5"/>
    <col min="15" max="15" width="12.33203125"/>
    <col min="16" max="16" width="13" customWidth="1"/>
    <col min="17" max="17" width="10.83203125" customWidth="1"/>
    <col min="18" max="18" width="13.33203125" customWidth="1"/>
    <col min="19" max="19" width="13.1640625" customWidth="1"/>
    <col min="20" max="20" width="16.1640625" customWidth="1"/>
    <col min="21" max="974" width="14.5"/>
    <col min="975" max="979" width="6"/>
  </cols>
  <sheetData>
    <row r="1" spans="1:978" s="1" customFormat="1" ht="18" x14ac:dyDescent="0.2">
      <c r="A1" s="1" t="s">
        <v>100</v>
      </c>
      <c r="AKJ1" s="2"/>
      <c r="AKK1" s="2"/>
      <c r="AKL1" s="2"/>
      <c r="AKO1"/>
      <c r="AKP1"/>
    </row>
    <row r="2" spans="1:978" s="1" customFormat="1" ht="18" x14ac:dyDescent="0.2">
      <c r="A2" s="18" t="s">
        <v>74</v>
      </c>
      <c r="AKJ2" s="2"/>
      <c r="AKK2" s="2"/>
      <c r="AKL2" s="2"/>
      <c r="AKO2"/>
      <c r="AKP2"/>
    </row>
    <row r="3" spans="1:978" ht="18" x14ac:dyDescent="0.2">
      <c r="AKJ3" s="2"/>
      <c r="AKK3" s="2"/>
      <c r="AKL3" s="2"/>
    </row>
    <row r="4" spans="1:978" s="3" customFormat="1" ht="49" customHeight="1" x14ac:dyDescent="0.15">
      <c r="A4" s="15" t="s">
        <v>76</v>
      </c>
      <c r="B4" s="15" t="s">
        <v>77</v>
      </c>
      <c r="C4" s="15" t="s">
        <v>78</v>
      </c>
      <c r="D4" s="15" t="s">
        <v>0</v>
      </c>
      <c r="E4" s="15" t="s">
        <v>79</v>
      </c>
      <c r="F4" s="15" t="s">
        <v>80</v>
      </c>
      <c r="G4" s="15" t="s">
        <v>81</v>
      </c>
      <c r="H4" s="15" t="s">
        <v>82</v>
      </c>
      <c r="I4" s="20" t="s">
        <v>83</v>
      </c>
      <c r="J4" s="15" t="s">
        <v>75</v>
      </c>
      <c r="K4" s="16" t="s">
        <v>84</v>
      </c>
      <c r="L4" s="16" t="s">
        <v>97</v>
      </c>
      <c r="M4" s="15" t="s">
        <v>75</v>
      </c>
      <c r="N4" s="17" t="s">
        <v>90</v>
      </c>
      <c r="O4" s="17" t="s">
        <v>91</v>
      </c>
      <c r="P4" s="15" t="s">
        <v>92</v>
      </c>
      <c r="Q4" s="15" t="s">
        <v>93</v>
      </c>
      <c r="R4" s="15" t="s">
        <v>94</v>
      </c>
      <c r="S4" s="15" t="s">
        <v>95</v>
      </c>
      <c r="T4" s="15" t="s">
        <v>1</v>
      </c>
      <c r="AKJ4" s="4"/>
      <c r="AKK4" s="4"/>
      <c r="AKL4" s="4"/>
      <c r="AKO4"/>
      <c r="AKP4"/>
    </row>
    <row r="5" spans="1:978" x14ac:dyDescent="0.15">
      <c r="A5" s="22" t="s">
        <v>2</v>
      </c>
      <c r="B5" s="24" t="s">
        <v>3</v>
      </c>
      <c r="C5" s="24">
        <v>2</v>
      </c>
      <c r="D5" s="24" t="s">
        <v>4</v>
      </c>
      <c r="E5" s="24" t="s">
        <v>5</v>
      </c>
      <c r="F5" s="23" t="s">
        <v>6</v>
      </c>
      <c r="G5" s="25">
        <v>195234786</v>
      </c>
      <c r="H5" s="25">
        <v>43213867</v>
      </c>
      <c r="I5" s="25">
        <v>18224065</v>
      </c>
      <c r="J5" s="26">
        <f t="shared" ref="J5:J8" si="0">I5/H5</f>
        <v>0.42171798696006541</v>
      </c>
      <c r="K5" s="27">
        <v>81058862</v>
      </c>
      <c r="L5" s="27">
        <v>31771583</v>
      </c>
      <c r="M5" s="28">
        <f>L5/K5</f>
        <v>0.39195693371564977</v>
      </c>
      <c r="N5" s="29">
        <v>0.150917</v>
      </c>
      <c r="O5" s="29">
        <v>0.14924499999999999</v>
      </c>
      <c r="P5" s="29">
        <v>1.69106</v>
      </c>
      <c r="Q5" s="27">
        <v>350</v>
      </c>
      <c r="R5" s="27">
        <v>65000</v>
      </c>
      <c r="S5" s="27">
        <v>41</v>
      </c>
      <c r="T5" s="27">
        <v>650000</v>
      </c>
      <c r="AKM5" s="5"/>
    </row>
    <row r="6" spans="1:978" x14ac:dyDescent="0.15">
      <c r="A6" s="22" t="s">
        <v>7</v>
      </c>
      <c r="B6" s="24" t="s">
        <v>3</v>
      </c>
      <c r="C6" s="24">
        <v>4</v>
      </c>
      <c r="D6" s="24" t="s">
        <v>4</v>
      </c>
      <c r="E6" s="24" t="s">
        <v>5</v>
      </c>
      <c r="F6" s="23" t="s">
        <v>8</v>
      </c>
      <c r="G6" s="25">
        <v>263131507</v>
      </c>
      <c r="H6" s="25">
        <v>37845890</v>
      </c>
      <c r="I6" s="25">
        <v>13548057</v>
      </c>
      <c r="J6" s="26">
        <f t="shared" si="0"/>
        <v>0.35797961152452751</v>
      </c>
      <c r="K6" s="27"/>
      <c r="L6" s="27"/>
      <c r="M6" s="28"/>
      <c r="N6" s="29"/>
      <c r="O6" s="29"/>
      <c r="P6" s="29"/>
      <c r="Q6" s="27"/>
      <c r="R6" s="27"/>
      <c r="S6" s="27"/>
      <c r="T6" s="27"/>
      <c r="AKM6" s="5"/>
    </row>
    <row r="7" spans="1:978" x14ac:dyDescent="0.15">
      <c r="A7" s="22" t="s">
        <v>9</v>
      </c>
      <c r="B7" s="24" t="s">
        <v>3</v>
      </c>
      <c r="C7" s="24">
        <v>1</v>
      </c>
      <c r="D7" s="24" t="s">
        <v>4</v>
      </c>
      <c r="E7" s="24" t="s">
        <v>5</v>
      </c>
      <c r="F7" s="23" t="s">
        <v>10</v>
      </c>
      <c r="G7" s="25">
        <v>238840303</v>
      </c>
      <c r="H7" s="25">
        <v>16188629</v>
      </c>
      <c r="I7" s="25">
        <v>7475303</v>
      </c>
      <c r="J7" s="26">
        <f t="shared" si="0"/>
        <v>0.46176257421181249</v>
      </c>
      <c r="K7" s="27">
        <v>34376039</v>
      </c>
      <c r="L7" s="27">
        <v>15881516</v>
      </c>
      <c r="M7" s="28">
        <f>L7/K7</f>
        <v>0.46199377420999549</v>
      </c>
      <c r="N7" s="29">
        <v>0.13739699999999999</v>
      </c>
      <c r="O7" s="29">
        <v>0.13377700000000001</v>
      </c>
      <c r="P7" s="29">
        <v>17.508199999999999</v>
      </c>
      <c r="Q7" s="27">
        <v>7349</v>
      </c>
      <c r="R7" s="27">
        <v>60000</v>
      </c>
      <c r="S7" s="27">
        <v>59</v>
      </c>
      <c r="T7" s="27">
        <v>175000</v>
      </c>
      <c r="AKM7" s="5"/>
    </row>
    <row r="8" spans="1:978" ht="13" customHeight="1" x14ac:dyDescent="0.15">
      <c r="A8" s="22" t="s">
        <v>11</v>
      </c>
      <c r="B8" s="24" t="s">
        <v>3</v>
      </c>
      <c r="C8" s="24">
        <v>1</v>
      </c>
      <c r="D8" s="24" t="s">
        <v>4</v>
      </c>
      <c r="E8" s="24" t="s">
        <v>5</v>
      </c>
      <c r="F8" s="23" t="s">
        <v>12</v>
      </c>
      <c r="G8" s="25">
        <v>230846645</v>
      </c>
      <c r="H8" s="25">
        <v>18187410</v>
      </c>
      <c r="I8" s="25">
        <v>8406213</v>
      </c>
      <c r="J8" s="26">
        <f t="shared" si="0"/>
        <v>0.46219956552362323</v>
      </c>
      <c r="K8" s="27"/>
      <c r="L8" s="27"/>
      <c r="M8" s="28"/>
      <c r="N8" s="29"/>
      <c r="O8" s="29"/>
      <c r="P8" s="29"/>
      <c r="Q8" s="27"/>
      <c r="R8" s="27"/>
      <c r="S8" s="27"/>
      <c r="T8" s="27"/>
      <c r="AKM8" s="5"/>
    </row>
    <row r="9" spans="1:978" x14ac:dyDescent="0.15">
      <c r="A9" s="22" t="s">
        <v>68</v>
      </c>
      <c r="B9" s="24" t="s">
        <v>13</v>
      </c>
      <c r="C9" s="24">
        <v>1</v>
      </c>
      <c r="D9" s="24" t="s">
        <v>4</v>
      </c>
      <c r="E9" s="24" t="s">
        <v>5</v>
      </c>
      <c r="F9" s="23" t="s">
        <v>14</v>
      </c>
      <c r="G9" s="25">
        <v>396971380</v>
      </c>
      <c r="H9" s="25">
        <v>161387442</v>
      </c>
      <c r="I9" s="25">
        <v>25771157</v>
      </c>
      <c r="J9" s="26">
        <f t="shared" ref="J9" si="1">I9/H9</f>
        <v>0.15968502059782322</v>
      </c>
      <c r="K9" s="25">
        <v>161387442</v>
      </c>
      <c r="L9" s="25">
        <v>25771157</v>
      </c>
      <c r="M9" s="26">
        <f>L9/K9</f>
        <v>0.15968502059782322</v>
      </c>
      <c r="N9" s="24">
        <v>0.46524900000000002</v>
      </c>
      <c r="O9" s="24">
        <v>0.29133199999999998</v>
      </c>
      <c r="P9" s="24">
        <v>38.855400000000003</v>
      </c>
      <c r="Q9" s="25">
        <v>2178</v>
      </c>
      <c r="R9" s="25">
        <v>385000</v>
      </c>
      <c r="S9" s="25">
        <v>6120</v>
      </c>
      <c r="T9" s="25">
        <v>250000</v>
      </c>
      <c r="AKM9" s="5"/>
    </row>
    <row r="10" spans="1:978" x14ac:dyDescent="0.15">
      <c r="A10" s="22" t="s">
        <v>102</v>
      </c>
      <c r="B10" s="24" t="s">
        <v>13</v>
      </c>
      <c r="C10" s="24">
        <v>1</v>
      </c>
      <c r="D10" s="24" t="s">
        <v>4</v>
      </c>
      <c r="E10" s="24" t="s">
        <v>5</v>
      </c>
      <c r="F10" s="23" t="s">
        <v>101</v>
      </c>
      <c r="G10" s="24" t="s">
        <v>21</v>
      </c>
      <c r="H10" s="25">
        <v>81500083</v>
      </c>
      <c r="I10" s="24" t="s">
        <v>21</v>
      </c>
      <c r="J10" s="24" t="s">
        <v>21</v>
      </c>
      <c r="K10" s="25">
        <v>81500083</v>
      </c>
      <c r="L10" s="24" t="s">
        <v>21</v>
      </c>
      <c r="M10" s="24" t="s">
        <v>21</v>
      </c>
      <c r="N10" s="24" t="s">
        <v>21</v>
      </c>
      <c r="O10" s="24" t="s">
        <v>21</v>
      </c>
      <c r="P10" s="24" t="s">
        <v>21</v>
      </c>
      <c r="Q10" s="25">
        <v>2217</v>
      </c>
      <c r="R10" s="25">
        <v>390000</v>
      </c>
      <c r="S10" s="25">
        <v>3628</v>
      </c>
      <c r="T10" s="25">
        <v>225000</v>
      </c>
      <c r="AKM10" s="5"/>
    </row>
    <row r="11" spans="1:978" ht="14" customHeight="1" x14ac:dyDescent="0.15">
      <c r="A11" s="22" t="s">
        <v>15</v>
      </c>
      <c r="B11" s="24" t="s">
        <v>16</v>
      </c>
      <c r="C11" s="24" t="s">
        <v>17</v>
      </c>
      <c r="D11" s="24" t="s">
        <v>18</v>
      </c>
      <c r="E11" s="24" t="s">
        <v>19</v>
      </c>
      <c r="F11" s="23" t="s">
        <v>20</v>
      </c>
      <c r="G11" s="25">
        <f>199688663+240143927</f>
        <v>439832590</v>
      </c>
      <c r="H11" s="24" t="s">
        <v>21</v>
      </c>
      <c r="I11" s="24" t="s">
        <v>21</v>
      </c>
      <c r="J11" s="24" t="s">
        <v>21</v>
      </c>
      <c r="K11" s="25">
        <f>74354053+80383894</f>
        <v>154737947</v>
      </c>
      <c r="L11" s="25" t="s">
        <v>21</v>
      </c>
      <c r="M11" s="26" t="s">
        <v>21</v>
      </c>
      <c r="N11" s="24">
        <v>0.37</v>
      </c>
      <c r="O11" s="24">
        <v>0.49</v>
      </c>
      <c r="P11" s="24">
        <v>58.8</v>
      </c>
      <c r="Q11" s="25">
        <v>3115</v>
      </c>
      <c r="R11" s="25">
        <v>445000</v>
      </c>
      <c r="S11" s="25">
        <v>10310</v>
      </c>
      <c r="T11" s="25" t="s">
        <v>21</v>
      </c>
      <c r="AKM11" s="5"/>
    </row>
    <row r="12" spans="1:978" ht="14" customHeight="1" x14ac:dyDescent="0.15">
      <c r="A12" s="22" t="s">
        <v>22</v>
      </c>
      <c r="B12" s="24" t="s">
        <v>16</v>
      </c>
      <c r="C12" s="24" t="s">
        <v>17</v>
      </c>
      <c r="D12" s="24" t="s">
        <v>18</v>
      </c>
      <c r="E12" s="24" t="s">
        <v>19</v>
      </c>
      <c r="F12" s="23" t="s">
        <v>23</v>
      </c>
      <c r="G12" s="25">
        <f>216072588+241798471</f>
        <v>457871059</v>
      </c>
      <c r="H12" s="24" t="s">
        <v>21</v>
      </c>
      <c r="I12" s="24" t="s">
        <v>21</v>
      </c>
      <c r="J12" s="24" t="s">
        <v>21</v>
      </c>
      <c r="K12" s="25">
        <f>82352508+84531236</f>
        <v>166883744</v>
      </c>
      <c r="L12" s="25" t="s">
        <v>21</v>
      </c>
      <c r="M12" s="26" t="s">
        <v>21</v>
      </c>
      <c r="N12" s="24">
        <v>7.0000000000000007E-2</v>
      </c>
      <c r="O12" s="24">
        <v>0.08</v>
      </c>
      <c r="P12" s="24">
        <v>59.1</v>
      </c>
      <c r="Q12" s="25">
        <v>2662</v>
      </c>
      <c r="R12" s="25">
        <v>570000</v>
      </c>
      <c r="S12" s="25">
        <v>5259</v>
      </c>
      <c r="T12" s="25" t="s">
        <v>21</v>
      </c>
      <c r="AKM12" s="5"/>
    </row>
    <row r="13" spans="1:978" ht="14" customHeight="1" x14ac:dyDescent="0.15">
      <c r="A13" s="22" t="s">
        <v>24</v>
      </c>
      <c r="B13" s="24" t="s">
        <v>16</v>
      </c>
      <c r="C13" s="24" t="s">
        <v>17</v>
      </c>
      <c r="D13" s="24" t="s">
        <v>18</v>
      </c>
      <c r="E13" s="24" t="s">
        <v>19</v>
      </c>
      <c r="F13" s="23" t="s">
        <v>25</v>
      </c>
      <c r="G13" s="25">
        <f>282529756+284975933</f>
        <v>567505689</v>
      </c>
      <c r="H13" s="24" t="s">
        <v>21</v>
      </c>
      <c r="I13" s="24" t="s">
        <v>21</v>
      </c>
      <c r="J13" s="24" t="s">
        <v>21</v>
      </c>
      <c r="K13" s="25">
        <f>81725510+93115325</f>
        <v>174840835</v>
      </c>
      <c r="L13" s="25" t="s">
        <v>21</v>
      </c>
      <c r="M13" s="26" t="s">
        <v>21</v>
      </c>
      <c r="N13" s="24">
        <v>0</v>
      </c>
      <c r="O13" s="24">
        <v>0.02</v>
      </c>
      <c r="P13" s="24">
        <v>45.6</v>
      </c>
      <c r="Q13" s="25">
        <v>1426</v>
      </c>
      <c r="R13" s="25">
        <v>788000</v>
      </c>
      <c r="S13" s="25">
        <v>57</v>
      </c>
      <c r="T13" s="25" t="s">
        <v>21</v>
      </c>
      <c r="AKM13" s="5"/>
    </row>
    <row r="14" spans="1:978" x14ac:dyDescent="0.15">
      <c r="A14" s="22" t="s">
        <v>26</v>
      </c>
      <c r="B14" s="24" t="s">
        <v>3</v>
      </c>
      <c r="C14" s="24">
        <v>1</v>
      </c>
      <c r="D14" s="24" t="s">
        <v>4</v>
      </c>
      <c r="E14" s="24" t="s">
        <v>5</v>
      </c>
      <c r="F14" s="23" t="s">
        <v>27</v>
      </c>
      <c r="G14" s="25">
        <v>300330067</v>
      </c>
      <c r="H14" s="25">
        <v>50279650</v>
      </c>
      <c r="I14" s="25">
        <v>18904215</v>
      </c>
      <c r="J14" s="26">
        <f t="shared" ref="J14:J19" si="2">I14/H14</f>
        <v>0.37598143582940613</v>
      </c>
      <c r="K14" s="25">
        <v>50279650</v>
      </c>
      <c r="L14" s="25">
        <v>18904215</v>
      </c>
      <c r="M14" s="26">
        <f>L14/K14</f>
        <v>0.37598143582940613</v>
      </c>
      <c r="N14" s="24">
        <v>0.28744599999999998</v>
      </c>
      <c r="O14" s="24">
        <v>0.25175399999999998</v>
      </c>
      <c r="P14" s="24">
        <v>14.658799999999999</v>
      </c>
      <c r="Q14" s="25">
        <v>1321</v>
      </c>
      <c r="R14" s="25">
        <v>95000</v>
      </c>
      <c r="S14" s="25">
        <v>25</v>
      </c>
      <c r="T14" s="25">
        <v>125000</v>
      </c>
      <c r="AKM14" s="5"/>
    </row>
    <row r="15" spans="1:978" x14ac:dyDescent="0.15">
      <c r="A15" s="22" t="s">
        <v>69</v>
      </c>
      <c r="B15" s="24" t="s">
        <v>13</v>
      </c>
      <c r="C15" s="24">
        <v>1</v>
      </c>
      <c r="D15" s="24" t="s">
        <v>4</v>
      </c>
      <c r="E15" s="24" t="s">
        <v>5</v>
      </c>
      <c r="F15" s="23" t="s">
        <v>28</v>
      </c>
      <c r="G15" s="25">
        <v>322254461</v>
      </c>
      <c r="H15" s="25">
        <v>96154274</v>
      </c>
      <c r="I15" s="25">
        <v>31668356</v>
      </c>
      <c r="J15" s="26">
        <f t="shared" si="2"/>
        <v>0.32934943692674545</v>
      </c>
      <c r="K15" s="25">
        <v>96154274</v>
      </c>
      <c r="L15" s="25">
        <v>31668356</v>
      </c>
      <c r="M15" s="26">
        <f>L15/K15</f>
        <v>0.32934943692674545</v>
      </c>
      <c r="N15" s="24">
        <v>0.44936399999999999</v>
      </c>
      <c r="O15" s="24">
        <v>0.137429</v>
      </c>
      <c r="P15" s="24">
        <v>21.6374</v>
      </c>
      <c r="Q15" s="25">
        <v>1337</v>
      </c>
      <c r="R15" s="25">
        <v>305000</v>
      </c>
      <c r="S15" s="25">
        <v>3595</v>
      </c>
      <c r="T15" s="25">
        <v>175000</v>
      </c>
      <c r="AKM15" s="5"/>
    </row>
    <row r="16" spans="1:978" x14ac:dyDescent="0.15">
      <c r="A16" s="22" t="s">
        <v>29</v>
      </c>
      <c r="B16" s="29" t="s">
        <v>30</v>
      </c>
      <c r="C16" s="24">
        <v>1</v>
      </c>
      <c r="D16" s="24" t="s">
        <v>4</v>
      </c>
      <c r="E16" s="24" t="s">
        <v>31</v>
      </c>
      <c r="F16" s="23" t="s">
        <v>32</v>
      </c>
      <c r="G16" s="25">
        <v>958841959</v>
      </c>
      <c r="H16" s="25">
        <v>183818292</v>
      </c>
      <c r="I16" s="25">
        <v>66162793</v>
      </c>
      <c r="J16" s="26">
        <f t="shared" si="2"/>
        <v>0.35993584903944165</v>
      </c>
      <c r="K16" s="27">
        <v>603094829</v>
      </c>
      <c r="L16" s="27">
        <v>244774873</v>
      </c>
      <c r="M16" s="28">
        <f>L16/K16</f>
        <v>0.40586465217396184</v>
      </c>
      <c r="N16" s="29">
        <v>0.30035899999999999</v>
      </c>
      <c r="O16" s="29">
        <v>0.23597199999999999</v>
      </c>
      <c r="P16" s="29">
        <v>11.656499999999999</v>
      </c>
      <c r="Q16" s="27">
        <v>470</v>
      </c>
      <c r="R16" s="27">
        <v>467500</v>
      </c>
      <c r="S16" s="27">
        <v>1653</v>
      </c>
      <c r="T16" s="27">
        <v>175000</v>
      </c>
      <c r="AKM16" s="5"/>
    </row>
    <row r="17" spans="1:975" x14ac:dyDescent="0.15">
      <c r="A17" s="22" t="s">
        <v>33</v>
      </c>
      <c r="B17" s="29"/>
      <c r="C17" s="24">
        <v>2</v>
      </c>
      <c r="D17" s="24" t="s">
        <v>4</v>
      </c>
      <c r="E17" s="24" t="s">
        <v>31</v>
      </c>
      <c r="F17" s="23" t="s">
        <v>34</v>
      </c>
      <c r="G17" s="25">
        <v>1225497862</v>
      </c>
      <c r="H17" s="25">
        <v>419276537</v>
      </c>
      <c r="I17" s="25">
        <v>178612080</v>
      </c>
      <c r="J17" s="26">
        <f t="shared" si="2"/>
        <v>0.42600065645934299</v>
      </c>
      <c r="K17" s="27"/>
      <c r="L17" s="27"/>
      <c r="M17" s="28"/>
      <c r="N17" s="29"/>
      <c r="O17" s="29"/>
      <c r="P17" s="29"/>
      <c r="Q17" s="27"/>
      <c r="R17" s="27"/>
      <c r="S17" s="27"/>
      <c r="T17" s="27"/>
      <c r="AKM17" s="5"/>
    </row>
    <row r="18" spans="1:975" x14ac:dyDescent="0.15">
      <c r="A18" s="22" t="s">
        <v>35</v>
      </c>
      <c r="B18" s="29" t="s">
        <v>36</v>
      </c>
      <c r="C18" s="24">
        <v>1</v>
      </c>
      <c r="D18" s="24" t="s">
        <v>4</v>
      </c>
      <c r="E18" s="24" t="s">
        <v>5</v>
      </c>
      <c r="F18" s="23" t="s">
        <v>37</v>
      </c>
      <c r="G18" s="25">
        <v>248883003</v>
      </c>
      <c r="H18" s="25">
        <v>145194132</v>
      </c>
      <c r="I18" s="25">
        <v>57526423</v>
      </c>
      <c r="J18" s="26">
        <f t="shared" si="2"/>
        <v>0.39620349808627253</v>
      </c>
      <c r="K18" s="27">
        <v>266517489</v>
      </c>
      <c r="L18" s="27">
        <v>109451783</v>
      </c>
      <c r="M18" s="28">
        <f>L18/K18</f>
        <v>0.41067392391649016</v>
      </c>
      <c r="N18" s="29">
        <v>0.18410299999999999</v>
      </c>
      <c r="O18" s="29">
        <v>0.22106600000000001</v>
      </c>
      <c r="P18" s="29">
        <v>0.66995199999999999</v>
      </c>
      <c r="Q18" s="27">
        <v>30</v>
      </c>
      <c r="R18" s="27">
        <v>495000</v>
      </c>
      <c r="S18" s="27">
        <v>39</v>
      </c>
      <c r="T18" s="27">
        <v>1085000</v>
      </c>
      <c r="AKM18" s="5"/>
    </row>
    <row r="19" spans="1:975" x14ac:dyDescent="0.15">
      <c r="A19" s="22" t="s">
        <v>38</v>
      </c>
      <c r="B19" s="29"/>
      <c r="C19" s="24">
        <v>2</v>
      </c>
      <c r="D19" s="24" t="s">
        <v>4</v>
      </c>
      <c r="E19" s="24" t="s">
        <v>5</v>
      </c>
      <c r="F19" s="23" t="s">
        <v>39</v>
      </c>
      <c r="G19" s="25">
        <v>219947094</v>
      </c>
      <c r="H19" s="25">
        <v>121323357</v>
      </c>
      <c r="I19" s="25">
        <v>51925360</v>
      </c>
      <c r="J19" s="26">
        <f t="shared" si="2"/>
        <v>0.42799145427537089</v>
      </c>
      <c r="K19" s="27"/>
      <c r="L19" s="27"/>
      <c r="M19" s="28"/>
      <c r="N19" s="29"/>
      <c r="O19" s="29"/>
      <c r="P19" s="29"/>
      <c r="Q19" s="27"/>
      <c r="R19" s="27"/>
      <c r="S19" s="27"/>
      <c r="T19" s="27"/>
      <c r="AKM19" s="5"/>
    </row>
    <row r="20" spans="1:975" x14ac:dyDescent="0.15">
      <c r="A20" s="22" t="s">
        <v>40</v>
      </c>
      <c r="B20" s="30" t="s">
        <v>41</v>
      </c>
      <c r="C20" s="24" t="s">
        <v>21</v>
      </c>
      <c r="D20" s="24" t="s">
        <v>21</v>
      </c>
      <c r="E20" s="24" t="s">
        <v>19</v>
      </c>
      <c r="F20" s="23" t="s">
        <v>66</v>
      </c>
      <c r="G20" s="24" t="s">
        <v>21</v>
      </c>
      <c r="H20" s="24" t="s">
        <v>21</v>
      </c>
      <c r="I20" s="24" t="s">
        <v>21</v>
      </c>
      <c r="J20" s="24" t="s">
        <v>21</v>
      </c>
      <c r="K20" s="25" t="s">
        <v>21</v>
      </c>
      <c r="L20" s="25" t="s">
        <v>21</v>
      </c>
      <c r="M20" s="26" t="s">
        <v>21</v>
      </c>
      <c r="N20" s="24" t="s">
        <v>21</v>
      </c>
      <c r="O20" s="24" t="s">
        <v>21</v>
      </c>
      <c r="P20" s="24" t="s">
        <v>21</v>
      </c>
      <c r="Q20" s="25" t="s">
        <v>21</v>
      </c>
      <c r="R20" s="25" t="s">
        <v>21</v>
      </c>
      <c r="S20" s="25" t="s">
        <v>21</v>
      </c>
      <c r="T20" s="25" t="s">
        <v>21</v>
      </c>
      <c r="AKM20" s="5"/>
    </row>
    <row r="21" spans="1:975" x14ac:dyDescent="0.15">
      <c r="A21" s="22" t="s">
        <v>42</v>
      </c>
      <c r="B21" s="31"/>
      <c r="C21" s="24" t="s">
        <v>21</v>
      </c>
      <c r="D21" s="24" t="s">
        <v>21</v>
      </c>
      <c r="E21" s="24" t="s">
        <v>19</v>
      </c>
      <c r="F21" s="23" t="s">
        <v>67</v>
      </c>
      <c r="G21" s="24" t="s">
        <v>21</v>
      </c>
      <c r="H21" s="24" t="s">
        <v>21</v>
      </c>
      <c r="I21" s="24" t="s">
        <v>21</v>
      </c>
      <c r="J21" s="24" t="s">
        <v>21</v>
      </c>
      <c r="K21" s="25" t="s">
        <v>21</v>
      </c>
      <c r="L21" s="25" t="s">
        <v>21</v>
      </c>
      <c r="M21" s="26" t="s">
        <v>21</v>
      </c>
      <c r="N21" s="24" t="s">
        <v>21</v>
      </c>
      <c r="O21" s="24" t="s">
        <v>21</v>
      </c>
      <c r="P21" s="24" t="s">
        <v>21</v>
      </c>
      <c r="Q21" s="25" t="s">
        <v>21</v>
      </c>
      <c r="R21" s="25" t="s">
        <v>21</v>
      </c>
      <c r="S21" s="25" t="s">
        <v>21</v>
      </c>
      <c r="T21" s="25" t="s">
        <v>21</v>
      </c>
      <c r="AKM21" s="5"/>
    </row>
    <row r="22" spans="1:975" x14ac:dyDescent="0.15">
      <c r="A22" s="22" t="s">
        <v>43</v>
      </c>
      <c r="B22" s="24" t="s">
        <v>3</v>
      </c>
      <c r="C22" s="24">
        <v>1</v>
      </c>
      <c r="D22" s="24" t="s">
        <v>4</v>
      </c>
      <c r="E22" s="24" t="s">
        <v>5</v>
      </c>
      <c r="F22" s="23" t="s">
        <v>44</v>
      </c>
      <c r="G22" s="25">
        <v>313648237</v>
      </c>
      <c r="H22" s="25">
        <v>55886045</v>
      </c>
      <c r="I22" s="25">
        <v>26763179</v>
      </c>
      <c r="J22" s="26">
        <f t="shared" ref="J22:J36" si="3">I22/H22</f>
        <v>0.47888840586232218</v>
      </c>
      <c r="K22" s="27">
        <v>104285857</v>
      </c>
      <c r="L22" s="27">
        <v>53802670</v>
      </c>
      <c r="M22" s="28">
        <f>L22/K22</f>
        <v>0.51591530767206528</v>
      </c>
      <c r="N22" s="29">
        <v>0.21995999999999999</v>
      </c>
      <c r="O22" s="29">
        <v>1.3133300000000001E-2</v>
      </c>
      <c r="P22" s="29">
        <v>3.4932799999999999</v>
      </c>
      <c r="Q22" s="27">
        <v>420</v>
      </c>
      <c r="R22" s="27">
        <v>75000</v>
      </c>
      <c r="S22" s="27">
        <v>711</v>
      </c>
      <c r="T22" s="27">
        <v>4175000</v>
      </c>
      <c r="AKM22" s="5"/>
    </row>
    <row r="23" spans="1:975" x14ac:dyDescent="0.15">
      <c r="A23" s="22" t="s">
        <v>45</v>
      </c>
      <c r="B23" s="24" t="s">
        <v>3</v>
      </c>
      <c r="C23" s="24">
        <v>2</v>
      </c>
      <c r="D23" s="24" t="s">
        <v>4</v>
      </c>
      <c r="E23" s="24" t="s">
        <v>5</v>
      </c>
      <c r="F23" s="23" t="s">
        <v>46</v>
      </c>
      <c r="G23" s="25">
        <v>182102757</v>
      </c>
      <c r="H23" s="25">
        <v>48399812</v>
      </c>
      <c r="I23" s="25">
        <v>27039491</v>
      </c>
      <c r="J23" s="26">
        <f t="shared" si="3"/>
        <v>0.55866933945941777</v>
      </c>
      <c r="K23" s="27"/>
      <c r="L23" s="27"/>
      <c r="M23" s="28"/>
      <c r="N23" s="29"/>
      <c r="O23" s="29"/>
      <c r="P23" s="29"/>
      <c r="Q23" s="27"/>
      <c r="R23" s="27"/>
      <c r="S23" s="27"/>
      <c r="T23" s="27"/>
      <c r="AKM23" s="5"/>
    </row>
    <row r="24" spans="1:975" x14ac:dyDescent="0.15">
      <c r="A24" s="22" t="s">
        <v>98</v>
      </c>
      <c r="B24" s="24" t="s">
        <v>3</v>
      </c>
      <c r="C24" s="24">
        <v>1</v>
      </c>
      <c r="D24" s="24" t="s">
        <v>4</v>
      </c>
      <c r="E24" s="24" t="s">
        <v>5</v>
      </c>
      <c r="F24" s="23" t="s">
        <v>47</v>
      </c>
      <c r="G24" s="25">
        <v>251414009</v>
      </c>
      <c r="H24" s="25">
        <v>37462370</v>
      </c>
      <c r="I24" s="25">
        <v>13780368</v>
      </c>
      <c r="J24" s="26">
        <f t="shared" si="3"/>
        <v>0.36784560079888168</v>
      </c>
      <c r="K24" s="27">
        <v>97169431</v>
      </c>
      <c r="L24" s="27">
        <v>50074987</v>
      </c>
      <c r="M24" s="28">
        <f>L24/K24</f>
        <v>0.5153368346882673</v>
      </c>
      <c r="N24" s="29">
        <v>0.16116</v>
      </c>
      <c r="O24" s="29">
        <v>6.1951599999999999E-3</v>
      </c>
      <c r="P24" s="29">
        <v>3.2165499999999998</v>
      </c>
      <c r="Q24" s="27">
        <v>279</v>
      </c>
      <c r="R24" s="27">
        <v>110000</v>
      </c>
      <c r="S24" s="27">
        <v>517</v>
      </c>
      <c r="T24" s="27">
        <v>4525000</v>
      </c>
      <c r="AKM24" s="5"/>
    </row>
    <row r="25" spans="1:975" x14ac:dyDescent="0.15">
      <c r="A25" s="22" t="s">
        <v>99</v>
      </c>
      <c r="B25" s="24" t="s">
        <v>3</v>
      </c>
      <c r="C25" s="24">
        <v>2</v>
      </c>
      <c r="D25" s="24" t="s">
        <v>4</v>
      </c>
      <c r="E25" s="24" t="s">
        <v>5</v>
      </c>
      <c r="F25" s="23" t="s">
        <v>48</v>
      </c>
      <c r="G25" s="25">
        <v>243169947</v>
      </c>
      <c r="H25" s="25">
        <v>59707061</v>
      </c>
      <c r="I25" s="25">
        <v>36294619</v>
      </c>
      <c r="J25" s="26">
        <f t="shared" si="3"/>
        <v>0.60787817038926095</v>
      </c>
      <c r="K25" s="27"/>
      <c r="L25" s="27"/>
      <c r="M25" s="28"/>
      <c r="N25" s="29"/>
      <c r="O25" s="29"/>
      <c r="P25" s="29"/>
      <c r="Q25" s="27"/>
      <c r="R25" s="27"/>
      <c r="S25" s="27"/>
      <c r="T25" s="27"/>
      <c r="AKM25" s="5"/>
    </row>
    <row r="26" spans="1:975" x14ac:dyDescent="0.15">
      <c r="A26" s="22" t="s">
        <v>49</v>
      </c>
      <c r="B26" s="24" t="s">
        <v>3</v>
      </c>
      <c r="C26" s="24">
        <v>1</v>
      </c>
      <c r="D26" s="24" t="s">
        <v>4</v>
      </c>
      <c r="E26" s="24" t="s">
        <v>5</v>
      </c>
      <c r="F26" s="23" t="s">
        <v>50</v>
      </c>
      <c r="G26" s="25">
        <v>206810911</v>
      </c>
      <c r="H26" s="25">
        <v>66470282</v>
      </c>
      <c r="I26" s="25">
        <v>25522040</v>
      </c>
      <c r="J26" s="26">
        <f t="shared" si="3"/>
        <v>0.383961662747271</v>
      </c>
      <c r="K26" s="27">
        <v>162567725</v>
      </c>
      <c r="L26" s="27">
        <v>85727107</v>
      </c>
      <c r="M26" s="28">
        <f>L26/K26</f>
        <v>0.52733165208530786</v>
      </c>
      <c r="N26" s="29">
        <v>0.17432700000000001</v>
      </c>
      <c r="O26" s="29">
        <v>2.55255E-2</v>
      </c>
      <c r="P26" s="29">
        <v>13.3643</v>
      </c>
      <c r="Q26" s="27">
        <v>399</v>
      </c>
      <c r="R26" s="27">
        <v>775000</v>
      </c>
      <c r="S26" s="27">
        <v>2172</v>
      </c>
      <c r="T26" s="27">
        <v>4711250</v>
      </c>
      <c r="AKM26" s="5"/>
    </row>
    <row r="27" spans="1:975" x14ac:dyDescent="0.15">
      <c r="A27" s="22" t="s">
        <v>51</v>
      </c>
      <c r="B27" s="24" t="s">
        <v>3</v>
      </c>
      <c r="C27" s="24">
        <v>2</v>
      </c>
      <c r="D27" s="24" t="s">
        <v>4</v>
      </c>
      <c r="E27" s="24" t="s">
        <v>5</v>
      </c>
      <c r="F27" s="23" t="s">
        <v>52</v>
      </c>
      <c r="G27" s="25">
        <v>258379544</v>
      </c>
      <c r="H27" s="25">
        <v>96097443</v>
      </c>
      <c r="I27" s="25">
        <v>60205067</v>
      </c>
      <c r="J27" s="26">
        <f t="shared" si="3"/>
        <v>0.62650019730493767</v>
      </c>
      <c r="K27" s="27"/>
      <c r="L27" s="27"/>
      <c r="M27" s="28"/>
      <c r="N27" s="29"/>
      <c r="O27" s="29"/>
      <c r="P27" s="29"/>
      <c r="Q27" s="27"/>
      <c r="R27" s="27"/>
      <c r="S27" s="27"/>
      <c r="T27" s="27"/>
      <c r="AKM27" s="5"/>
    </row>
    <row r="28" spans="1:975" x14ac:dyDescent="0.15">
      <c r="A28" s="22" t="s">
        <v>53</v>
      </c>
      <c r="B28" s="24" t="s">
        <v>3</v>
      </c>
      <c r="C28" s="24">
        <v>1</v>
      </c>
      <c r="D28" s="24" t="s">
        <v>4</v>
      </c>
      <c r="E28" s="24" t="s">
        <v>5</v>
      </c>
      <c r="F28" s="23" t="s">
        <v>54</v>
      </c>
      <c r="G28" s="25">
        <v>265514286</v>
      </c>
      <c r="H28" s="25">
        <v>86534373</v>
      </c>
      <c r="I28" s="25">
        <v>39996571</v>
      </c>
      <c r="J28" s="26">
        <f t="shared" si="3"/>
        <v>0.46220443522483257</v>
      </c>
      <c r="K28" s="27">
        <v>175303420</v>
      </c>
      <c r="L28" s="27">
        <v>78924291</v>
      </c>
      <c r="M28" s="28">
        <f>L28/K28</f>
        <v>0.45021535233026261</v>
      </c>
      <c r="N28" s="29">
        <v>0.246444</v>
      </c>
      <c r="O28" s="29">
        <v>8.6862700000000001E-2</v>
      </c>
      <c r="P28" s="29">
        <v>10.360200000000001</v>
      </c>
      <c r="Q28" s="27">
        <v>320</v>
      </c>
      <c r="R28" s="27">
        <v>772500</v>
      </c>
      <c r="S28" s="27">
        <v>1883</v>
      </c>
      <c r="T28" s="27">
        <v>4970000</v>
      </c>
      <c r="AKM28" s="5"/>
    </row>
    <row r="29" spans="1:975" x14ac:dyDescent="0.15">
      <c r="A29" s="22" t="s">
        <v>55</v>
      </c>
      <c r="B29" s="24" t="s">
        <v>3</v>
      </c>
      <c r="C29" s="24">
        <v>2</v>
      </c>
      <c r="D29" s="24" t="s">
        <v>4</v>
      </c>
      <c r="E29" s="24" t="s">
        <v>5</v>
      </c>
      <c r="F29" s="23" t="s">
        <v>56</v>
      </c>
      <c r="G29" s="25">
        <v>234338997</v>
      </c>
      <c r="H29" s="25">
        <v>88769047</v>
      </c>
      <c r="I29" s="25">
        <v>38927720</v>
      </c>
      <c r="J29" s="26">
        <f t="shared" si="3"/>
        <v>0.43852808288006068</v>
      </c>
      <c r="K29" s="27"/>
      <c r="L29" s="27"/>
      <c r="M29" s="28"/>
      <c r="N29" s="29"/>
      <c r="O29" s="29"/>
      <c r="P29" s="29"/>
      <c r="Q29" s="27"/>
      <c r="R29" s="27"/>
      <c r="S29" s="27"/>
      <c r="T29" s="27"/>
      <c r="AKM29" s="5"/>
    </row>
    <row r="30" spans="1:975" x14ac:dyDescent="0.15">
      <c r="A30" s="22" t="s">
        <v>57</v>
      </c>
      <c r="B30" s="24" t="s">
        <v>3</v>
      </c>
      <c r="C30" s="24">
        <v>1</v>
      </c>
      <c r="D30" s="24" t="s">
        <v>4</v>
      </c>
      <c r="E30" s="24" t="s">
        <v>5</v>
      </c>
      <c r="F30" s="23" t="s">
        <v>58</v>
      </c>
      <c r="G30" s="25">
        <v>241933623</v>
      </c>
      <c r="H30" s="25">
        <v>44693421</v>
      </c>
      <c r="I30" s="25">
        <v>22958868</v>
      </c>
      <c r="J30" s="26">
        <f t="shared" si="3"/>
        <v>0.51369681457143324</v>
      </c>
      <c r="K30" s="27">
        <v>96035940</v>
      </c>
      <c r="L30" s="27">
        <v>48248766</v>
      </c>
      <c r="M30" s="28">
        <f>L30/K30</f>
        <v>0.50240322529253112</v>
      </c>
      <c r="N30" s="29">
        <v>0.29243200000000003</v>
      </c>
      <c r="O30" s="29">
        <v>6.6680199999999995E-2</v>
      </c>
      <c r="P30" s="29">
        <v>15.071899999999999</v>
      </c>
      <c r="Q30" s="27">
        <v>440</v>
      </c>
      <c r="R30" s="27">
        <v>765000</v>
      </c>
      <c r="S30" s="27">
        <v>969</v>
      </c>
      <c r="T30" s="27">
        <v>1810000</v>
      </c>
      <c r="AKM30" s="5"/>
    </row>
    <row r="31" spans="1:975" x14ac:dyDescent="0.15">
      <c r="A31" s="22" t="s">
        <v>59</v>
      </c>
      <c r="B31" s="24" t="s">
        <v>3</v>
      </c>
      <c r="C31" s="24">
        <v>1</v>
      </c>
      <c r="D31" s="24" t="s">
        <v>4</v>
      </c>
      <c r="E31" s="24" t="s">
        <v>5</v>
      </c>
      <c r="F31" s="23" t="s">
        <v>60</v>
      </c>
      <c r="G31" s="25">
        <v>219246934</v>
      </c>
      <c r="H31" s="25">
        <v>51342519</v>
      </c>
      <c r="I31" s="25">
        <v>26360638</v>
      </c>
      <c r="J31" s="26">
        <f t="shared" si="3"/>
        <v>0.51342704864169209</v>
      </c>
      <c r="K31" s="27"/>
      <c r="L31" s="27"/>
      <c r="M31" s="28"/>
      <c r="N31" s="29"/>
      <c r="O31" s="29"/>
      <c r="P31" s="29"/>
      <c r="Q31" s="27"/>
      <c r="R31" s="27"/>
      <c r="S31" s="27"/>
      <c r="T31" s="27"/>
      <c r="AKM31" s="5"/>
    </row>
    <row r="32" spans="1:975" x14ac:dyDescent="0.15">
      <c r="A32" s="22" t="s">
        <v>70</v>
      </c>
      <c r="B32" s="32" t="s">
        <v>3</v>
      </c>
      <c r="C32" s="24">
        <v>1</v>
      </c>
      <c r="D32" s="24" t="s">
        <v>4</v>
      </c>
      <c r="E32" s="24" t="s">
        <v>5</v>
      </c>
      <c r="F32" s="23" t="s">
        <v>61</v>
      </c>
      <c r="G32" s="25">
        <v>167764103</v>
      </c>
      <c r="H32" s="25">
        <v>59889384</v>
      </c>
      <c r="I32" s="25">
        <v>14993499</v>
      </c>
      <c r="J32" s="26">
        <f t="shared" si="3"/>
        <v>0.25035320116166165</v>
      </c>
      <c r="K32" s="27">
        <v>141919067</v>
      </c>
      <c r="L32" s="27">
        <v>37316030</v>
      </c>
      <c r="M32" s="28">
        <f>L32/K32</f>
        <v>0.26293880581951684</v>
      </c>
      <c r="N32" s="29">
        <v>0.253243</v>
      </c>
      <c r="O32" s="29">
        <v>0.17527000000000001</v>
      </c>
      <c r="P32" s="29">
        <v>43.095199999999998</v>
      </c>
      <c r="Q32" s="27">
        <v>2500</v>
      </c>
      <c r="R32" s="27">
        <v>295000</v>
      </c>
      <c r="S32" s="27">
        <v>5832</v>
      </c>
      <c r="T32" s="27">
        <v>275000</v>
      </c>
      <c r="AKM32" s="5"/>
    </row>
    <row r="33" spans="1:975" x14ac:dyDescent="0.15">
      <c r="A33" s="22" t="s">
        <v>71</v>
      </c>
      <c r="B33" s="24" t="s">
        <v>3</v>
      </c>
      <c r="C33" s="24">
        <v>2</v>
      </c>
      <c r="D33" s="24" t="s">
        <v>4</v>
      </c>
      <c r="E33" s="24" t="s">
        <v>5</v>
      </c>
      <c r="F33" s="23" t="s">
        <v>62</v>
      </c>
      <c r="G33" s="25">
        <v>209987420</v>
      </c>
      <c r="H33" s="25">
        <v>82029683</v>
      </c>
      <c r="I33" s="25">
        <v>22322531</v>
      </c>
      <c r="J33" s="26">
        <f t="shared" si="3"/>
        <v>0.2721274809753928</v>
      </c>
      <c r="K33" s="27"/>
      <c r="L33" s="27"/>
      <c r="M33" s="28"/>
      <c r="N33" s="29"/>
      <c r="O33" s="29"/>
      <c r="P33" s="29"/>
      <c r="Q33" s="27"/>
      <c r="R33" s="27"/>
      <c r="S33" s="27"/>
      <c r="T33" s="27"/>
      <c r="AKM33" s="5"/>
    </row>
    <row r="34" spans="1:975" x14ac:dyDescent="0.15">
      <c r="A34" s="22" t="s">
        <v>104</v>
      </c>
      <c r="B34" s="24" t="s">
        <v>3</v>
      </c>
      <c r="C34" s="24" t="s">
        <v>17</v>
      </c>
      <c r="D34" s="24" t="s">
        <v>4</v>
      </c>
      <c r="E34" s="24" t="s">
        <v>5</v>
      </c>
      <c r="F34" s="23" t="s">
        <v>105</v>
      </c>
      <c r="G34" s="24" t="s">
        <v>21</v>
      </c>
      <c r="H34" s="25">
        <v>100758665</v>
      </c>
      <c r="I34" s="24" t="s">
        <v>21</v>
      </c>
      <c r="J34" s="24" t="s">
        <v>21</v>
      </c>
      <c r="K34" s="25">
        <v>100758665</v>
      </c>
      <c r="L34" s="24" t="s">
        <v>21</v>
      </c>
      <c r="M34" s="24" t="s">
        <v>21</v>
      </c>
      <c r="N34" s="24" t="s">
        <v>21</v>
      </c>
      <c r="O34" s="24" t="s">
        <v>21</v>
      </c>
      <c r="P34" s="24" t="s">
        <v>21</v>
      </c>
      <c r="Q34" s="25">
        <v>2563</v>
      </c>
      <c r="R34" s="25">
        <v>290000</v>
      </c>
      <c r="S34" s="25">
        <v>4170</v>
      </c>
      <c r="T34" s="25">
        <v>250000</v>
      </c>
      <c r="AKM34" s="5"/>
    </row>
    <row r="35" spans="1:975" x14ac:dyDescent="0.15">
      <c r="A35" s="22" t="s">
        <v>72</v>
      </c>
      <c r="B35" s="24" t="s">
        <v>3</v>
      </c>
      <c r="C35" s="24">
        <v>1</v>
      </c>
      <c r="D35" s="24" t="s">
        <v>4</v>
      </c>
      <c r="E35" s="24" t="s">
        <v>5</v>
      </c>
      <c r="F35" s="23" t="s">
        <v>63</v>
      </c>
      <c r="G35" s="25">
        <v>665031218</v>
      </c>
      <c r="H35" s="25">
        <v>224234923</v>
      </c>
      <c r="I35" s="25">
        <v>63606745</v>
      </c>
      <c r="J35" s="26">
        <f t="shared" si="3"/>
        <v>0.28366118956412512</v>
      </c>
      <c r="K35" s="25">
        <v>224234923</v>
      </c>
      <c r="L35" s="25">
        <v>63606745</v>
      </c>
      <c r="M35" s="26">
        <f>L35/K35</f>
        <v>0.28366118956412512</v>
      </c>
      <c r="N35" s="24">
        <v>0.211641</v>
      </c>
      <c r="O35" s="24">
        <v>0.13766500000000001</v>
      </c>
      <c r="P35" s="24">
        <v>34.474899999999998</v>
      </c>
      <c r="Q35" s="25">
        <v>1753</v>
      </c>
      <c r="R35" s="25">
        <v>340000</v>
      </c>
      <c r="S35" s="25">
        <v>5698</v>
      </c>
      <c r="T35" s="25">
        <v>325000</v>
      </c>
      <c r="AKM35" s="5"/>
    </row>
    <row r="36" spans="1:975" x14ac:dyDescent="0.15">
      <c r="A36" s="22" t="s">
        <v>73</v>
      </c>
      <c r="B36" s="24" t="s">
        <v>3</v>
      </c>
      <c r="C36" s="24">
        <v>1</v>
      </c>
      <c r="D36" s="24" t="s">
        <v>4</v>
      </c>
      <c r="E36" s="24" t="s">
        <v>5</v>
      </c>
      <c r="F36" s="23" t="s">
        <v>64</v>
      </c>
      <c r="G36" s="25">
        <v>644116429</v>
      </c>
      <c r="H36" s="25">
        <v>225872421</v>
      </c>
      <c r="I36" s="25">
        <v>64004091</v>
      </c>
      <c r="J36" s="26">
        <f t="shared" si="3"/>
        <v>0.28336390390927807</v>
      </c>
      <c r="K36" s="25">
        <v>225872421</v>
      </c>
      <c r="L36" s="25">
        <v>64004091</v>
      </c>
      <c r="M36" s="26">
        <f>L36/K36</f>
        <v>0.28336390390927807</v>
      </c>
      <c r="N36" s="24">
        <v>0.22047600000000001</v>
      </c>
      <c r="O36" s="24">
        <v>0.106794</v>
      </c>
      <c r="P36" s="24">
        <v>37.075600000000001</v>
      </c>
      <c r="Q36" s="25">
        <v>1918</v>
      </c>
      <c r="R36" s="25">
        <v>330000</v>
      </c>
      <c r="S36" s="25">
        <v>6109</v>
      </c>
      <c r="T36" s="25">
        <v>325000</v>
      </c>
      <c r="AKM36" s="5"/>
    </row>
    <row r="37" spans="1:975" x14ac:dyDescent="0.15">
      <c r="B37" s="12"/>
      <c r="C37" s="12"/>
      <c r="D37" s="13"/>
      <c r="E37" s="12"/>
      <c r="F37" s="12"/>
      <c r="G37" s="5"/>
      <c r="H37" s="7"/>
      <c r="I37" s="10"/>
      <c r="J37" s="10"/>
      <c r="K37" s="10"/>
      <c r="L37" s="10"/>
      <c r="M37" s="10"/>
      <c r="N37" s="6"/>
      <c r="O37" s="6"/>
      <c r="P37" s="14"/>
      <c r="Q37" s="7"/>
      <c r="R37" s="7"/>
      <c r="S37" s="7"/>
      <c r="T37" s="11"/>
      <c r="AKM37" s="5"/>
    </row>
    <row r="38" spans="1:975" x14ac:dyDescent="0.15">
      <c r="B38" s="12"/>
      <c r="C38" s="12"/>
      <c r="D38" s="13"/>
      <c r="E38" s="12"/>
      <c r="F38" s="12"/>
      <c r="G38" s="5"/>
      <c r="H38" s="7"/>
      <c r="I38" s="10"/>
      <c r="J38" s="10"/>
      <c r="K38" s="10"/>
      <c r="L38" s="10"/>
      <c r="M38" s="10"/>
      <c r="N38" s="6"/>
      <c r="O38" s="6"/>
      <c r="P38" s="14"/>
      <c r="Q38" s="7"/>
      <c r="R38" s="7"/>
      <c r="S38" s="7"/>
      <c r="T38" s="11"/>
      <c r="AKM38" s="5"/>
    </row>
    <row r="39" spans="1:975" x14ac:dyDescent="0.15">
      <c r="A39" s="9" t="s">
        <v>65</v>
      </c>
      <c r="B39" s="12"/>
      <c r="C39" s="12"/>
      <c r="D39" s="12"/>
      <c r="E39" s="12"/>
      <c r="F39" s="12"/>
      <c r="G39" s="7"/>
      <c r="H39" s="7"/>
      <c r="I39" s="10"/>
      <c r="J39" s="10"/>
      <c r="K39" s="10"/>
      <c r="L39" s="10"/>
      <c r="M39" s="10"/>
      <c r="N39" s="6"/>
      <c r="O39" s="6"/>
      <c r="P39" s="8"/>
      <c r="Q39" s="7"/>
      <c r="R39" s="7"/>
      <c r="S39" s="7"/>
      <c r="T39" s="11"/>
      <c r="AKM39" s="5"/>
    </row>
    <row r="40" spans="1:975" x14ac:dyDescent="0.15">
      <c r="A40" s="12" t="s">
        <v>88</v>
      </c>
      <c r="B40" s="12"/>
      <c r="C40" s="12"/>
      <c r="D40" s="12"/>
      <c r="E40" s="12"/>
      <c r="F40" s="12"/>
      <c r="G40" s="7"/>
      <c r="H40" s="7"/>
      <c r="I40" s="10"/>
      <c r="J40" s="10"/>
      <c r="K40" s="10"/>
      <c r="L40" s="10"/>
      <c r="M40" s="10"/>
      <c r="N40" s="6"/>
      <c r="O40" s="6"/>
      <c r="P40" s="8"/>
      <c r="Q40" s="7"/>
      <c r="R40" s="7"/>
      <c r="S40" s="7"/>
      <c r="T40" s="11"/>
      <c r="AKM40" s="5"/>
    </row>
    <row r="41" spans="1:975" x14ac:dyDescent="0.15">
      <c r="A41" s="12" t="s">
        <v>96</v>
      </c>
      <c r="B41" s="12"/>
      <c r="C41" s="12"/>
      <c r="D41" s="12"/>
      <c r="E41" s="12"/>
      <c r="F41" s="12"/>
      <c r="G41" s="7"/>
      <c r="H41" s="7"/>
      <c r="I41" s="10"/>
      <c r="J41" s="10"/>
      <c r="K41" s="10"/>
      <c r="L41" s="10"/>
      <c r="M41" s="10"/>
      <c r="N41" s="6"/>
      <c r="O41" s="6"/>
      <c r="P41" s="8"/>
      <c r="Q41" s="7"/>
      <c r="R41" s="7"/>
      <c r="S41" s="7"/>
      <c r="T41" s="11"/>
      <c r="AKM41" s="5"/>
    </row>
    <row r="42" spans="1:975" ht="15" x14ac:dyDescent="0.2">
      <c r="A42" s="21" t="s">
        <v>103</v>
      </c>
      <c r="G42" s="7"/>
      <c r="H42" s="7"/>
      <c r="I42" s="10"/>
      <c r="J42" s="10"/>
      <c r="K42" s="10"/>
      <c r="L42" s="10"/>
      <c r="M42" s="10"/>
      <c r="N42" s="6"/>
      <c r="O42" s="6"/>
      <c r="P42" s="8"/>
      <c r="Q42" s="7"/>
      <c r="R42" s="7"/>
      <c r="S42" s="7"/>
      <c r="T42" s="11"/>
      <c r="AKM42" s="5"/>
    </row>
    <row r="43" spans="1:975" ht="15" x14ac:dyDescent="0.2">
      <c r="A43" s="19" t="s">
        <v>85</v>
      </c>
      <c r="G43" s="7"/>
      <c r="H43" s="7"/>
      <c r="I43" s="10"/>
      <c r="J43" s="10"/>
      <c r="K43" s="10"/>
      <c r="L43" s="10"/>
      <c r="M43" s="10"/>
      <c r="N43" s="6"/>
      <c r="O43" s="6"/>
      <c r="P43" s="8"/>
      <c r="Q43" s="7"/>
      <c r="R43" s="7"/>
      <c r="S43" s="7"/>
      <c r="T43" s="11"/>
      <c r="AKM43" s="5"/>
    </row>
    <row r="44" spans="1:975" x14ac:dyDescent="0.15">
      <c r="A44" s="19" t="s">
        <v>86</v>
      </c>
      <c r="D44" s="12"/>
      <c r="E44" s="12"/>
      <c r="F44" s="12"/>
      <c r="G44" s="7"/>
      <c r="H44" s="7"/>
      <c r="I44" s="10"/>
      <c r="J44" s="10"/>
      <c r="K44" s="10"/>
      <c r="L44" s="10"/>
      <c r="M44" s="10"/>
      <c r="N44" s="6"/>
      <c r="O44" s="6"/>
      <c r="P44" s="8"/>
      <c r="Q44" s="7"/>
      <c r="R44" s="7"/>
      <c r="S44" s="7"/>
      <c r="AKM44" s="5"/>
    </row>
    <row r="45" spans="1:975" x14ac:dyDescent="0.15">
      <c r="A45" s="19" t="s">
        <v>87</v>
      </c>
      <c r="B45" s="12"/>
      <c r="C45" s="12"/>
      <c r="D45" s="12"/>
      <c r="E45" s="12"/>
      <c r="F45" s="12"/>
      <c r="G45" s="7"/>
      <c r="H45" s="7"/>
      <c r="I45" s="10"/>
      <c r="J45" s="10"/>
      <c r="K45" s="10"/>
      <c r="L45" s="10"/>
      <c r="M45" s="10"/>
      <c r="N45" s="6"/>
      <c r="O45" s="6"/>
      <c r="P45" s="8"/>
      <c r="Q45" s="7"/>
      <c r="R45" s="7"/>
      <c r="S45" s="7"/>
      <c r="AKM45" s="5"/>
    </row>
    <row r="46" spans="1:975" x14ac:dyDescent="0.15">
      <c r="A46" s="21" t="s">
        <v>89</v>
      </c>
      <c r="B46" s="12"/>
      <c r="C46" s="12"/>
      <c r="D46" s="12"/>
      <c r="E46" s="12"/>
      <c r="F46" s="12"/>
      <c r="G46" s="7"/>
      <c r="H46" s="7"/>
      <c r="I46" s="10"/>
      <c r="J46" s="10"/>
      <c r="K46" s="10"/>
      <c r="L46" s="10"/>
      <c r="M46" s="10"/>
      <c r="N46" s="6"/>
      <c r="O46" s="6"/>
      <c r="P46" s="8"/>
      <c r="Q46" s="7"/>
      <c r="R46" s="7"/>
      <c r="S46" s="7"/>
      <c r="AKM46" s="5"/>
    </row>
    <row r="47" spans="1:975" x14ac:dyDescent="0.15">
      <c r="A47" s="12"/>
      <c r="B47" s="12"/>
      <c r="C47" s="12"/>
      <c r="D47" s="12"/>
      <c r="E47" s="12"/>
      <c r="F47" s="12"/>
      <c r="G47" s="7"/>
      <c r="H47" s="7"/>
      <c r="I47" s="10"/>
      <c r="J47" s="10"/>
      <c r="K47" s="10"/>
      <c r="L47" s="10"/>
      <c r="M47" s="10"/>
      <c r="N47" s="6"/>
      <c r="O47" s="6"/>
      <c r="P47" s="8"/>
      <c r="Q47" s="7"/>
      <c r="R47" s="7"/>
      <c r="S47" s="7"/>
      <c r="AKM47" s="5"/>
    </row>
    <row r="48" spans="1:975" x14ac:dyDescent="0.15">
      <c r="A48" s="12"/>
    </row>
  </sheetData>
  <mergeCells count="103">
    <mergeCell ref="T5:T6"/>
    <mergeCell ref="T7:T8"/>
    <mergeCell ref="T16:T17"/>
    <mergeCell ref="T18:T19"/>
    <mergeCell ref="Q22:Q23"/>
    <mergeCell ref="R22:R23"/>
    <mergeCell ref="R24:R25"/>
    <mergeCell ref="R18:R19"/>
    <mergeCell ref="Q18:Q19"/>
    <mergeCell ref="Q5:Q6"/>
    <mergeCell ref="S16:S17"/>
    <mergeCell ref="S18:S19"/>
    <mergeCell ref="Q16:Q17"/>
    <mergeCell ref="R16:R17"/>
    <mergeCell ref="S5:S6"/>
    <mergeCell ref="P5:P6"/>
    <mergeCell ref="R5:R6"/>
    <mergeCell ref="R7:R8"/>
    <mergeCell ref="Q7:Q8"/>
    <mergeCell ref="P7:P8"/>
    <mergeCell ref="O18:O19"/>
    <mergeCell ref="N16:N17"/>
    <mergeCell ref="O16:O17"/>
    <mergeCell ref="L32:L33"/>
    <mergeCell ref="L18:L19"/>
    <mergeCell ref="L26:L27"/>
    <mergeCell ref="N5:N6"/>
    <mergeCell ref="N7:N8"/>
    <mergeCell ref="O7:O8"/>
    <mergeCell ref="O5:O6"/>
    <mergeCell ref="L7:L8"/>
    <mergeCell ref="L16:L17"/>
    <mergeCell ref="K5:K6"/>
    <mergeCell ref="M5:M6"/>
    <mergeCell ref="L5:L6"/>
    <mergeCell ref="P32:P33"/>
    <mergeCell ref="Q32:Q33"/>
    <mergeCell ref="R32:R33"/>
    <mergeCell ref="P22:P23"/>
    <mergeCell ref="P24:P25"/>
    <mergeCell ref="P26:P27"/>
    <mergeCell ref="P28:P29"/>
    <mergeCell ref="P30:P31"/>
    <mergeCell ref="Q26:Q27"/>
    <mergeCell ref="R26:R27"/>
    <mergeCell ref="Q24:Q25"/>
    <mergeCell ref="R30:R31"/>
    <mergeCell ref="Q30:Q31"/>
    <mergeCell ref="Q28:Q29"/>
    <mergeCell ref="R28:R29"/>
    <mergeCell ref="L22:L23"/>
    <mergeCell ref="N32:N33"/>
    <mergeCell ref="O32:O33"/>
    <mergeCell ref="K32:K33"/>
    <mergeCell ref="M32:M33"/>
    <mergeCell ref="M30:M31"/>
    <mergeCell ref="S32:S33"/>
    <mergeCell ref="T32:T33"/>
    <mergeCell ref="S22:S23"/>
    <mergeCell ref="T22:T23"/>
    <mergeCell ref="S24:S25"/>
    <mergeCell ref="T24:T25"/>
    <mergeCell ref="S26:S27"/>
    <mergeCell ref="T26:T27"/>
    <mergeCell ref="S30:S31"/>
    <mergeCell ref="T30:T31"/>
    <mergeCell ref="B18:B19"/>
    <mergeCell ref="B16:B17"/>
    <mergeCell ref="S28:S29"/>
    <mergeCell ref="T28:T29"/>
    <mergeCell ref="K7:K8"/>
    <mergeCell ref="M7:M8"/>
    <mergeCell ref="M16:M17"/>
    <mergeCell ref="K16:K17"/>
    <mergeCell ref="K18:K19"/>
    <mergeCell ref="M18:M19"/>
    <mergeCell ref="K22:K23"/>
    <mergeCell ref="K24:K25"/>
    <mergeCell ref="M24:M25"/>
    <mergeCell ref="M22:M23"/>
    <mergeCell ref="P18:P19"/>
    <mergeCell ref="P16:P17"/>
    <mergeCell ref="S7:S8"/>
    <mergeCell ref="M28:M29"/>
    <mergeCell ref="M26:M27"/>
    <mergeCell ref="K26:K27"/>
    <mergeCell ref="K28:K29"/>
    <mergeCell ref="O28:O29"/>
    <mergeCell ref="N18:N19"/>
    <mergeCell ref="B20:B21"/>
    <mergeCell ref="K30:K31"/>
    <mergeCell ref="N22:N23"/>
    <mergeCell ref="O22:O23"/>
    <mergeCell ref="O24:O25"/>
    <mergeCell ref="N24:N25"/>
    <mergeCell ref="N26:N27"/>
    <mergeCell ref="O26:O27"/>
    <mergeCell ref="N28:N29"/>
    <mergeCell ref="L24:L25"/>
    <mergeCell ref="L28:L29"/>
    <mergeCell ref="L30:L31"/>
    <mergeCell ref="N30:N31"/>
    <mergeCell ref="O30:O31"/>
  </mergeCells>
  <pageMargins left="0.7" right="0.7" top="0.75" bottom="0.75" header="0.3" footer="0.3"/>
  <pageSetup paperSize="9" scale="41" firstPageNumber="0" orientation="landscape" horizontalDpi="0" verticalDpi="0"/>
  <headerFoot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 Jessberger</dc:creator>
  <cp:keywords/>
  <dc:description/>
  <cp:lastModifiedBy>Gregor Jeßberger</cp:lastModifiedBy>
  <cp:revision>65</cp:revision>
  <dcterms:created xsi:type="dcterms:W3CDTF">2017-10-08T16:55:41Z</dcterms:created>
  <dcterms:modified xsi:type="dcterms:W3CDTF">2023-10-26T14:29:52Z</dcterms:modified>
  <cp:category/>
  <cp:contentStatus/>
</cp:coreProperties>
</file>