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vkaiser2/Genome_Research_Revision_III/"/>
    </mc:Choice>
  </mc:AlternateContent>
  <xr:revisionPtr revIDLastSave="0" documentId="13_ncr:1_{4B9FE03D-EF5D-9B45-B168-C91DA61E9DA0}" xr6:coauthVersionLast="45" xr6:coauthVersionMax="45" xr10:uidLastSave="{00000000-0000-0000-0000-000000000000}"/>
  <bookViews>
    <workbookView xWindow="24440" yWindow="460" windowWidth="41940" windowHeight="26140" activeTab="6" xr2:uid="{789CE826-DAC4-EA42-BC8C-1D72DF452ABF}"/>
  </bookViews>
  <sheets>
    <sheet name="Table S1" sheetId="11" r:id="rId1"/>
    <sheet name="Table S2" sheetId="4" r:id="rId2"/>
    <sheet name="Table S3" sheetId="1" r:id="rId3"/>
    <sheet name="Table S4" sheetId="14" r:id="rId4"/>
    <sheet name="Table S5" sheetId="13" r:id="rId5"/>
    <sheet name="Table S6" sheetId="5" r:id="rId6"/>
    <sheet name="Table S7" sheetId="2" r:id="rId7"/>
    <sheet name="Table S8" sheetId="10" r:id="rId8"/>
    <sheet name="Table S9" sheetId="9" r:id="rId9"/>
    <sheet name="Table S10" sheetId="7" r:id="rId10"/>
    <sheet name="Table S11" sheetId="8" r:id="rId11"/>
    <sheet name="Table S12" sheetId="6"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3" i="14" l="1"/>
  <c r="G173" i="14"/>
  <c r="I172" i="14"/>
  <c r="G172" i="14"/>
  <c r="I171" i="14"/>
  <c r="G171" i="14"/>
  <c r="I170" i="14"/>
  <c r="G170" i="14"/>
  <c r="I169" i="14"/>
  <c r="G169" i="14"/>
  <c r="I168" i="14"/>
  <c r="G168" i="14"/>
  <c r="I167" i="14"/>
  <c r="G167" i="14"/>
  <c r="I166" i="14"/>
  <c r="G166" i="14"/>
  <c r="I165" i="14"/>
  <c r="G165" i="14"/>
  <c r="I164" i="14"/>
  <c r="G164" i="14"/>
  <c r="I163" i="14"/>
  <c r="G163" i="14"/>
  <c r="I162" i="14"/>
  <c r="G162" i="14"/>
  <c r="I161" i="14"/>
  <c r="G161" i="14"/>
  <c r="I160" i="14"/>
  <c r="G160" i="14"/>
  <c r="I159" i="14"/>
  <c r="G159" i="14"/>
  <c r="I158" i="14"/>
  <c r="G158" i="14"/>
  <c r="I157" i="14"/>
  <c r="G157" i="14"/>
  <c r="I156" i="14"/>
  <c r="G156" i="14"/>
  <c r="I155" i="14"/>
  <c r="G155" i="14"/>
  <c r="I154" i="14"/>
  <c r="G154" i="14"/>
  <c r="I153" i="14"/>
  <c r="G153" i="14"/>
  <c r="I152" i="14"/>
  <c r="G152" i="14"/>
  <c r="I151" i="14"/>
  <c r="G151" i="14"/>
  <c r="I150" i="14"/>
  <c r="G150" i="14"/>
  <c r="I149" i="14"/>
  <c r="G149" i="14"/>
  <c r="I148" i="14"/>
  <c r="G148" i="14"/>
  <c r="I147" i="14"/>
  <c r="G147" i="14"/>
  <c r="I146" i="14"/>
  <c r="G146" i="14"/>
  <c r="I145" i="14"/>
  <c r="G145" i="14"/>
  <c r="I144" i="14"/>
  <c r="G144" i="14"/>
  <c r="I143" i="14"/>
  <c r="G143" i="14"/>
  <c r="I142" i="14"/>
  <c r="G142" i="14"/>
  <c r="I141" i="14"/>
  <c r="G141" i="14"/>
  <c r="I140" i="14"/>
  <c r="G140" i="14"/>
  <c r="I139" i="14"/>
  <c r="G139" i="14"/>
  <c r="I138" i="14"/>
  <c r="G138" i="14"/>
  <c r="I137" i="14"/>
  <c r="G137" i="14"/>
  <c r="I136" i="14"/>
  <c r="G136" i="14"/>
  <c r="I135" i="14"/>
  <c r="G135" i="14"/>
  <c r="I134" i="14"/>
  <c r="G134" i="14"/>
  <c r="I133" i="14"/>
  <c r="G133" i="14"/>
  <c r="I132" i="14"/>
  <c r="G132" i="14"/>
  <c r="I131" i="14"/>
  <c r="G131" i="14"/>
  <c r="I130" i="14"/>
  <c r="G130" i="14"/>
  <c r="I129" i="14"/>
  <c r="G129" i="14"/>
  <c r="I128" i="14"/>
  <c r="G128" i="14"/>
  <c r="I127" i="14"/>
  <c r="G127" i="14"/>
  <c r="I126" i="14"/>
  <c r="G126" i="14"/>
  <c r="I125" i="14"/>
  <c r="G125" i="14"/>
  <c r="I124" i="14"/>
  <c r="G124" i="14"/>
  <c r="I123" i="14"/>
  <c r="G123" i="14"/>
  <c r="I122" i="14"/>
  <c r="G122" i="14"/>
  <c r="I121" i="14"/>
  <c r="G121" i="14"/>
  <c r="I120" i="14"/>
  <c r="G120" i="14"/>
  <c r="I119" i="14"/>
  <c r="G119" i="14"/>
  <c r="I118" i="14"/>
  <c r="G118" i="14"/>
  <c r="I117" i="14"/>
  <c r="G117" i="14"/>
  <c r="I116" i="14"/>
  <c r="G116" i="14"/>
  <c r="I115" i="14"/>
  <c r="G115" i="14"/>
  <c r="I114" i="14"/>
  <c r="G114" i="14"/>
  <c r="I113" i="14"/>
  <c r="G113" i="14"/>
  <c r="I112" i="14"/>
  <c r="G112" i="14"/>
  <c r="I111" i="14"/>
  <c r="G111" i="14"/>
  <c r="I110" i="14"/>
  <c r="G110" i="14"/>
  <c r="I109" i="14"/>
  <c r="G109" i="14"/>
  <c r="I108" i="14"/>
  <c r="G108" i="14"/>
  <c r="I107" i="14"/>
  <c r="G107" i="14"/>
  <c r="I106" i="14"/>
  <c r="G106" i="14"/>
  <c r="I105" i="14"/>
  <c r="G105" i="14"/>
  <c r="I104" i="14"/>
  <c r="G104" i="14"/>
  <c r="I103" i="14"/>
  <c r="G103" i="14"/>
  <c r="I102" i="14"/>
  <c r="G102" i="14"/>
  <c r="I101" i="14"/>
  <c r="G101" i="14"/>
  <c r="I100" i="14"/>
  <c r="G100" i="14"/>
  <c r="I99" i="14"/>
  <c r="G99" i="14"/>
  <c r="I98" i="14"/>
  <c r="G98" i="14"/>
  <c r="I97" i="14"/>
  <c r="G97" i="14"/>
  <c r="I96" i="14"/>
  <c r="G96" i="14"/>
  <c r="I95" i="14"/>
  <c r="G95" i="14"/>
  <c r="I94" i="14"/>
  <c r="G94" i="14"/>
  <c r="I93" i="14"/>
  <c r="G93" i="14"/>
  <c r="I92" i="14"/>
  <c r="G92" i="14"/>
  <c r="I91" i="14"/>
  <c r="G91" i="14"/>
  <c r="I90" i="14"/>
  <c r="G90" i="14"/>
  <c r="I89" i="14"/>
  <c r="G89" i="14"/>
  <c r="I88" i="14"/>
  <c r="G88" i="14"/>
  <c r="I87" i="14"/>
  <c r="G87" i="14"/>
  <c r="I86" i="14"/>
  <c r="G86" i="14"/>
  <c r="I85" i="14"/>
  <c r="G85" i="14"/>
  <c r="I84" i="14"/>
  <c r="G84" i="14"/>
  <c r="I83" i="14"/>
  <c r="G83" i="14"/>
  <c r="I82" i="14"/>
  <c r="G82" i="14"/>
  <c r="I81" i="14"/>
  <c r="G81" i="14"/>
  <c r="I80" i="14"/>
  <c r="G80" i="14"/>
  <c r="I79" i="14"/>
  <c r="G79" i="14"/>
  <c r="I78" i="14"/>
  <c r="G78" i="14"/>
  <c r="I77" i="14"/>
  <c r="G77" i="14"/>
  <c r="I76" i="14"/>
  <c r="G76" i="14"/>
  <c r="I75" i="14"/>
  <c r="G75" i="14"/>
  <c r="I74" i="14"/>
  <c r="G74" i="14"/>
  <c r="I73" i="14"/>
  <c r="G73" i="14"/>
  <c r="I72" i="14"/>
  <c r="G72" i="14"/>
  <c r="I71" i="14"/>
  <c r="G71" i="14"/>
  <c r="I70" i="14"/>
  <c r="G70" i="14"/>
  <c r="I69" i="14"/>
  <c r="G69" i="14"/>
  <c r="I68" i="14"/>
  <c r="G68" i="14"/>
  <c r="I67" i="14"/>
  <c r="G67" i="14"/>
  <c r="I66" i="14"/>
  <c r="G66" i="14"/>
  <c r="I65" i="14"/>
  <c r="G65" i="14"/>
  <c r="I64" i="14"/>
  <c r="G64" i="14"/>
  <c r="I63" i="14"/>
  <c r="G63" i="14"/>
  <c r="I62" i="14"/>
  <c r="G62" i="14"/>
  <c r="I61" i="14"/>
  <c r="G61" i="14"/>
  <c r="I60" i="14"/>
  <c r="G60" i="14"/>
  <c r="I59" i="14"/>
  <c r="G59" i="14"/>
  <c r="I58" i="14"/>
  <c r="G58" i="14"/>
  <c r="I57" i="14"/>
  <c r="G57" i="14"/>
  <c r="I56" i="14"/>
  <c r="G56" i="14"/>
  <c r="I55" i="14"/>
  <c r="G55" i="14"/>
  <c r="I54" i="14"/>
  <c r="G54" i="14"/>
  <c r="I53" i="14"/>
  <c r="G53" i="14"/>
  <c r="I52" i="14"/>
  <c r="G52" i="14"/>
  <c r="I51" i="14"/>
  <c r="G51" i="14"/>
  <c r="I50" i="14"/>
  <c r="G50" i="14"/>
  <c r="I49" i="14"/>
  <c r="G49" i="14"/>
  <c r="I48" i="14"/>
  <c r="G48" i="14"/>
  <c r="I47" i="14"/>
  <c r="G47" i="14"/>
  <c r="I46" i="14"/>
  <c r="G46" i="14"/>
  <c r="I45" i="14"/>
  <c r="G45" i="14"/>
  <c r="I44" i="14"/>
  <c r="G44" i="14"/>
  <c r="I43" i="14"/>
  <c r="G43" i="14"/>
  <c r="I42" i="14"/>
  <c r="G42" i="14"/>
  <c r="I41" i="14"/>
  <c r="G41" i="14"/>
  <c r="I40" i="14"/>
  <c r="G40" i="14"/>
  <c r="I39" i="14"/>
  <c r="G39" i="14"/>
  <c r="I38" i="14"/>
  <c r="G38" i="14"/>
  <c r="I37" i="14"/>
  <c r="G37" i="14"/>
  <c r="I36" i="14"/>
  <c r="G36" i="14"/>
  <c r="I35" i="14"/>
  <c r="G35" i="14"/>
  <c r="I34" i="14"/>
  <c r="G34" i="14"/>
  <c r="I33" i="14"/>
  <c r="G33" i="14"/>
  <c r="I32" i="14"/>
  <c r="G32" i="14"/>
  <c r="I31" i="14"/>
  <c r="G31" i="14"/>
  <c r="I30" i="14"/>
  <c r="G30" i="14"/>
  <c r="I29" i="14"/>
  <c r="G29" i="14"/>
  <c r="I28" i="14"/>
  <c r="G28" i="14"/>
  <c r="I27" i="14"/>
  <c r="G27" i="14"/>
  <c r="I26" i="14"/>
  <c r="G26" i="14"/>
  <c r="I25" i="14"/>
  <c r="G25" i="14"/>
  <c r="I24" i="14"/>
  <c r="G24" i="14"/>
  <c r="I23" i="14"/>
  <c r="G23" i="14"/>
  <c r="I22" i="14"/>
  <c r="G22" i="14"/>
  <c r="I21" i="14"/>
  <c r="G21" i="14"/>
  <c r="I20" i="14"/>
  <c r="G20" i="14"/>
  <c r="I19" i="14"/>
  <c r="G19" i="14"/>
  <c r="I18" i="14"/>
  <c r="G18" i="14"/>
  <c r="I17" i="14"/>
  <c r="G17" i="14"/>
  <c r="I16" i="14"/>
  <c r="G16" i="14"/>
  <c r="I15" i="14"/>
  <c r="G15" i="14"/>
  <c r="I14" i="14"/>
  <c r="G14" i="14"/>
  <c r="I13" i="14"/>
  <c r="G13" i="14"/>
  <c r="I12" i="14"/>
  <c r="G12" i="14"/>
  <c r="I11" i="14"/>
  <c r="G11" i="14"/>
  <c r="I10" i="14"/>
  <c r="G10" i="14"/>
  <c r="I9" i="14"/>
  <c r="G9" i="14"/>
  <c r="I8" i="14"/>
  <c r="G8" i="14"/>
  <c r="I7" i="14"/>
  <c r="G7" i="14"/>
  <c r="I7" i="1"/>
  <c r="G7" i="1" l="1"/>
  <c r="E31" i="6" l="1"/>
  <c r="D31" i="6"/>
  <c r="C31" i="6"/>
  <c r="F31" i="6"/>
  <c r="G31" i="6"/>
  <c r="H31" i="6"/>
  <c r="I31" i="6"/>
  <c r="B11" i="13" l="1"/>
  <c r="B10" i="13"/>
  <c r="B14" i="13"/>
  <c r="B13" i="13"/>
  <c r="B8" i="13"/>
  <c r="B7" i="13"/>
  <c r="G8" i="9" l="1"/>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7" i="9"/>
  <c r="I166"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7" i="9"/>
  <c r="I168" i="9"/>
  <c r="I169" i="9"/>
  <c r="I170" i="9"/>
  <c r="I171" i="9"/>
  <c r="I172" i="9"/>
  <c r="I173" i="9"/>
  <c r="I7" i="9"/>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7" i="10"/>
  <c r="G7" i="2"/>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132" i="10"/>
  <c r="I133" i="10"/>
  <c r="I134" i="10"/>
  <c r="I135" i="10"/>
  <c r="I136" i="10"/>
  <c r="I137" i="10"/>
  <c r="I138" i="10"/>
  <c r="I139" i="10"/>
  <c r="I140" i="10"/>
  <c r="I141" i="10"/>
  <c r="I142" i="10"/>
  <c r="I143" i="10"/>
  <c r="I144" i="10"/>
  <c r="I145" i="10"/>
  <c r="I146" i="10"/>
  <c r="I147" i="10"/>
  <c r="I148" i="10"/>
  <c r="I149" i="10"/>
  <c r="I150" i="10"/>
  <c r="I151" i="10"/>
  <c r="I152" i="10"/>
  <c r="I153" i="10"/>
  <c r="I154" i="10"/>
  <c r="I155" i="10"/>
  <c r="I156" i="10"/>
  <c r="I157" i="10"/>
  <c r="I158" i="10"/>
  <c r="I159" i="10"/>
  <c r="I160" i="10"/>
  <c r="I161" i="10"/>
  <c r="I162" i="10"/>
  <c r="I163" i="10"/>
  <c r="I164" i="10"/>
  <c r="I165" i="10"/>
  <c r="I166" i="10"/>
  <c r="I167" i="10"/>
  <c r="I168" i="10"/>
  <c r="I169" i="10"/>
  <c r="I170" i="10"/>
  <c r="I171" i="10"/>
  <c r="I172" i="10"/>
  <c r="I173" i="10"/>
  <c r="I7" i="10"/>
  <c r="I7" i="2"/>
  <c r="I89" i="1" l="1"/>
  <c r="I28" i="1"/>
  <c r="I47" i="1" l="1"/>
  <c r="I8" i="2" l="1"/>
  <c r="I9" i="2"/>
  <c r="I10" i="2"/>
  <c r="I11" i="2"/>
  <c r="I12" i="2"/>
  <c r="I13" i="2"/>
  <c r="I14" i="2"/>
  <c r="I15" i="2"/>
  <c r="I16" i="2"/>
  <c r="I17" i="2"/>
  <c r="I18" i="2"/>
  <c r="I19" i="2"/>
  <c r="I20" i="2"/>
  <c r="I21" i="2"/>
  <c r="I22" i="2"/>
  <c r="I23" i="2"/>
  <c r="I25" i="2"/>
  <c r="I24" i="2"/>
  <c r="I26" i="2"/>
  <c r="I27" i="2"/>
  <c r="I28" i="2"/>
  <c r="I29" i="2"/>
  <c r="I30" i="2"/>
  <c r="I31" i="2"/>
  <c r="I32" i="2"/>
  <c r="I33" i="2"/>
  <c r="I35" i="2"/>
  <c r="I34" i="2"/>
  <c r="I36" i="2"/>
  <c r="I37" i="2"/>
  <c r="I38" i="2"/>
  <c r="I39" i="2"/>
  <c r="I40" i="2"/>
  <c r="I41" i="2"/>
  <c r="I42" i="2"/>
  <c r="I43" i="2"/>
  <c r="I44" i="2"/>
  <c r="I47" i="2"/>
  <c r="I45" i="2"/>
  <c r="I46" i="2"/>
  <c r="I48" i="2"/>
  <c r="I49" i="2"/>
  <c r="I50" i="2"/>
  <c r="I53" i="2"/>
  <c r="I57" i="2"/>
  <c r="I51" i="2"/>
  <c r="I56" i="2"/>
  <c r="I52" i="2"/>
  <c r="I55" i="2"/>
  <c r="I54" i="2"/>
  <c r="I58" i="2"/>
  <c r="I59" i="2"/>
  <c r="I60" i="2"/>
  <c r="I61" i="2"/>
  <c r="I62" i="2"/>
  <c r="I63" i="2"/>
  <c r="I64" i="2"/>
  <c r="I66" i="2"/>
  <c r="I67" i="2"/>
  <c r="I65" i="2"/>
  <c r="I68" i="2"/>
  <c r="I69" i="2"/>
  <c r="I70" i="2"/>
  <c r="I71" i="2"/>
  <c r="I72" i="2"/>
  <c r="I73" i="2"/>
  <c r="I74" i="2"/>
  <c r="I75" i="2"/>
  <c r="I76" i="2"/>
  <c r="I77" i="2"/>
  <c r="I78" i="2"/>
  <c r="I79" i="2"/>
  <c r="I80" i="2"/>
  <c r="I81" i="2"/>
  <c r="I82" i="2"/>
  <c r="I83" i="2"/>
  <c r="I84" i="2"/>
  <c r="I85" i="2"/>
  <c r="I86" i="2"/>
  <c r="I87" i="2"/>
  <c r="I89" i="2"/>
  <c r="I88" i="2"/>
  <c r="I90" i="2"/>
  <c r="I91" i="2"/>
  <c r="I92" i="2"/>
  <c r="I93" i="2"/>
  <c r="I94" i="2"/>
  <c r="I95" i="2"/>
  <c r="I96" i="2"/>
  <c r="I97" i="2"/>
  <c r="I101" i="2"/>
  <c r="I98" i="2"/>
  <c r="I103" i="2"/>
  <c r="I100" i="2"/>
  <c r="I102" i="2"/>
  <c r="I99" i="2"/>
  <c r="I104" i="2"/>
  <c r="I105" i="2"/>
  <c r="I106" i="2"/>
  <c r="I107" i="2"/>
  <c r="I108" i="2"/>
  <c r="I109" i="2"/>
  <c r="I110" i="2"/>
  <c r="I111" i="2"/>
  <c r="I112" i="2"/>
  <c r="I113" i="2"/>
  <c r="I115" i="2"/>
  <c r="I114" i="2"/>
  <c r="I116" i="2"/>
  <c r="I117" i="2"/>
  <c r="I118" i="2"/>
  <c r="I119" i="2"/>
  <c r="I120" i="2"/>
  <c r="I121" i="2"/>
  <c r="I122" i="2"/>
  <c r="I123" i="2"/>
  <c r="I124" i="2"/>
  <c r="I126" i="2"/>
  <c r="I125" i="2"/>
  <c r="I127" i="2"/>
  <c r="I128" i="2"/>
  <c r="I130" i="2"/>
  <c r="I129" i="2"/>
  <c r="I131" i="2"/>
  <c r="I132" i="2"/>
  <c r="I133" i="2"/>
  <c r="I135" i="2"/>
  <c r="I137" i="2"/>
  <c r="I136" i="2"/>
  <c r="I134" i="2"/>
  <c r="I138" i="2"/>
  <c r="I139" i="2"/>
  <c r="I141" i="2"/>
  <c r="I140" i="2"/>
  <c r="I142" i="2"/>
  <c r="I143" i="2"/>
  <c r="I144" i="2"/>
  <c r="I145" i="2"/>
  <c r="I146" i="2"/>
  <c r="I153" i="2"/>
  <c r="I154" i="2"/>
  <c r="I152" i="2"/>
  <c r="I147" i="2"/>
  <c r="I155" i="2"/>
  <c r="I149" i="2"/>
  <c r="I150" i="2"/>
  <c r="I148" i="2"/>
  <c r="I151" i="2"/>
  <c r="I156" i="2"/>
  <c r="I157" i="2"/>
  <c r="I158" i="2"/>
  <c r="I159" i="2"/>
  <c r="I160" i="2"/>
  <c r="I161" i="2"/>
  <c r="I162" i="2"/>
  <c r="I163" i="2"/>
  <c r="I164" i="2"/>
  <c r="I165" i="2"/>
  <c r="I166" i="2"/>
  <c r="I167" i="2"/>
  <c r="I170" i="2"/>
  <c r="I169" i="2"/>
  <c r="I168" i="2"/>
  <c r="I171" i="2"/>
  <c r="I172" i="2"/>
  <c r="I173" i="2"/>
  <c r="I33" i="1"/>
  <c r="I8" i="1"/>
  <c r="I48" i="1"/>
  <c r="I10" i="1"/>
  <c r="I9" i="1"/>
  <c r="I36" i="1"/>
  <c r="I15" i="1"/>
  <c r="I14" i="1"/>
  <c r="I13" i="1"/>
  <c r="I26" i="1"/>
  <c r="I25" i="1"/>
  <c r="I24" i="1"/>
  <c r="I22" i="1"/>
  <c r="I21" i="1"/>
  <c r="I20" i="1"/>
  <c r="I19" i="1"/>
  <c r="I34" i="1"/>
  <c r="I32" i="1"/>
  <c r="I57" i="1"/>
  <c r="I31" i="1"/>
  <c r="I62" i="1"/>
  <c r="I58" i="1"/>
  <c r="I35" i="1"/>
  <c r="I37" i="1"/>
  <c r="I71" i="1"/>
  <c r="I61" i="1"/>
  <c r="I46" i="1"/>
  <c r="I45" i="1"/>
  <c r="I44" i="1"/>
  <c r="I69" i="1"/>
  <c r="I63" i="1"/>
  <c r="I43" i="1"/>
  <c r="I42" i="1"/>
  <c r="I41" i="1"/>
  <c r="I66" i="1"/>
  <c r="I64" i="1"/>
  <c r="I38" i="1"/>
  <c r="I40" i="1"/>
  <c r="I59" i="1"/>
  <c r="I60" i="1"/>
  <c r="I39" i="1"/>
  <c r="I68" i="1"/>
  <c r="I77" i="1"/>
  <c r="I53" i="1"/>
  <c r="I85" i="1"/>
  <c r="I52" i="1"/>
  <c r="I73" i="1"/>
  <c r="I82" i="1"/>
  <c r="I83" i="1"/>
  <c r="I92" i="1"/>
  <c r="I51" i="1"/>
  <c r="I75" i="1"/>
  <c r="I90" i="1"/>
  <c r="I87" i="1"/>
  <c r="I88" i="1"/>
  <c r="I76" i="1"/>
  <c r="I74" i="1"/>
  <c r="I80" i="1"/>
  <c r="I50" i="1"/>
  <c r="I65" i="1"/>
  <c r="I49" i="1"/>
  <c r="I67" i="1"/>
  <c r="I70" i="1"/>
  <c r="I79" i="1"/>
  <c r="I72" i="1"/>
  <c r="I98" i="1"/>
  <c r="I110" i="1"/>
  <c r="I84" i="1"/>
  <c r="I113" i="1"/>
  <c r="I112" i="1"/>
  <c r="I56" i="1"/>
  <c r="I119" i="1"/>
  <c r="I107" i="1"/>
  <c r="I105" i="1"/>
  <c r="I81" i="1"/>
  <c r="I118" i="1"/>
  <c r="I116" i="1"/>
  <c r="I91" i="1"/>
  <c r="I97" i="1"/>
  <c r="I106" i="1"/>
  <c r="I117" i="1"/>
  <c r="I109" i="1"/>
  <c r="I115" i="1"/>
  <c r="I86" i="1"/>
  <c r="I95" i="1"/>
  <c r="I55" i="1"/>
  <c r="I114" i="1"/>
  <c r="I93" i="1"/>
  <c r="I101" i="1"/>
  <c r="I111" i="1"/>
  <c r="I103" i="1"/>
  <c r="I108" i="1"/>
  <c r="I104" i="1"/>
  <c r="I99" i="1"/>
  <c r="I102" i="1"/>
  <c r="I94" i="1"/>
  <c r="I96" i="1"/>
  <c r="I54" i="1"/>
  <c r="I100" i="1"/>
  <c r="I78" i="1"/>
  <c r="I155" i="1"/>
  <c r="I136" i="1"/>
  <c r="I130" i="1"/>
  <c r="I139" i="1"/>
  <c r="I121" i="1"/>
  <c r="I152" i="1"/>
  <c r="I132" i="1"/>
  <c r="I122" i="1"/>
  <c r="I158" i="1"/>
  <c r="I123" i="1"/>
  <c r="I124" i="1"/>
  <c r="I135" i="1"/>
  <c r="I165" i="1"/>
  <c r="I133" i="1"/>
  <c r="I127" i="1"/>
  <c r="I160" i="1"/>
  <c r="I146" i="1"/>
  <c r="I168" i="1"/>
  <c r="I138" i="1"/>
  <c r="I153" i="1"/>
  <c r="I120" i="1"/>
  <c r="I150" i="1"/>
  <c r="I128" i="1"/>
  <c r="I131" i="1"/>
  <c r="I126" i="1"/>
  <c r="I147" i="1"/>
  <c r="I162" i="1"/>
  <c r="I129" i="1"/>
  <c r="I159" i="1"/>
  <c r="I167" i="1"/>
  <c r="I161" i="1"/>
  <c r="I137" i="1"/>
  <c r="I145" i="1"/>
  <c r="I143" i="1"/>
  <c r="I154" i="1"/>
  <c r="I173" i="1"/>
  <c r="I172" i="1"/>
  <c r="I157" i="1"/>
  <c r="I171" i="1"/>
  <c r="I140" i="1"/>
  <c r="I149" i="1"/>
  <c r="I125" i="1"/>
  <c r="I151" i="1"/>
  <c r="I164" i="1"/>
  <c r="I169" i="1"/>
  <c r="I170" i="1"/>
  <c r="I144" i="1"/>
  <c r="I166" i="1"/>
  <c r="I156" i="1"/>
  <c r="I134" i="1"/>
  <c r="I141" i="1"/>
  <c r="I148" i="1"/>
  <c r="I142" i="1"/>
  <c r="I163" i="1"/>
  <c r="I29" i="1"/>
  <c r="I11" i="1"/>
  <c r="I12" i="1"/>
  <c r="I30" i="1"/>
  <c r="I17" i="1"/>
  <c r="I16" i="1"/>
  <c r="I18" i="1"/>
  <c r="I23" i="1"/>
  <c r="I27" i="1"/>
  <c r="G8" i="2"/>
  <c r="G9" i="2"/>
  <c r="G10" i="2"/>
  <c r="G11" i="2"/>
  <c r="G12" i="2"/>
  <c r="G13" i="2"/>
  <c r="G14" i="2"/>
  <c r="G16" i="2"/>
  <c r="G15" i="2"/>
  <c r="G17" i="2"/>
  <c r="G18" i="2"/>
  <c r="G19" i="2"/>
  <c r="G20" i="2"/>
  <c r="G21" i="2"/>
  <c r="G22" i="2"/>
  <c r="G23" i="2"/>
  <c r="G25" i="2"/>
  <c r="G24" i="2"/>
  <c r="G26" i="2"/>
  <c r="G27" i="2"/>
  <c r="G28" i="2"/>
  <c r="G29" i="2"/>
  <c r="G30" i="2"/>
  <c r="G31" i="2"/>
  <c r="G32" i="2"/>
  <c r="G33" i="2"/>
  <c r="G35" i="2"/>
  <c r="G34" i="2"/>
  <c r="G36" i="2"/>
  <c r="G37" i="2"/>
  <c r="G38" i="2"/>
  <c r="G39" i="2"/>
  <c r="G40" i="2"/>
  <c r="G41" i="2"/>
  <c r="G42" i="2"/>
  <c r="G43" i="2"/>
  <c r="G44" i="2"/>
  <c r="G47" i="2"/>
  <c r="G46" i="2"/>
  <c r="G45" i="2"/>
  <c r="G48" i="2"/>
  <c r="G49" i="2"/>
  <c r="G50" i="2"/>
  <c r="G57" i="2"/>
  <c r="G56" i="2"/>
  <c r="G55" i="2"/>
  <c r="G54" i="2"/>
  <c r="G53" i="2"/>
  <c r="G52" i="2"/>
  <c r="G51" i="2"/>
  <c r="G58" i="2"/>
  <c r="G59" i="2"/>
  <c r="G60" i="2"/>
  <c r="G61" i="2"/>
  <c r="G62" i="2"/>
  <c r="G63" i="2"/>
  <c r="G64" i="2"/>
  <c r="G67" i="2"/>
  <c r="G66" i="2"/>
  <c r="G65" i="2"/>
  <c r="G68" i="2"/>
  <c r="G69" i="2"/>
  <c r="G70" i="2"/>
  <c r="G71" i="2"/>
  <c r="G72" i="2"/>
  <c r="G74" i="2"/>
  <c r="G73" i="2"/>
  <c r="G75" i="2"/>
  <c r="G76" i="2"/>
  <c r="G77" i="2"/>
  <c r="G78" i="2"/>
  <c r="G79" i="2"/>
  <c r="G80" i="2"/>
  <c r="G81" i="2"/>
  <c r="G82" i="2"/>
  <c r="G83" i="2"/>
  <c r="G84" i="2"/>
  <c r="G85" i="2"/>
  <c r="G86" i="2"/>
  <c r="G87" i="2"/>
  <c r="G89" i="2"/>
  <c r="G88" i="2"/>
  <c r="G90" i="2"/>
  <c r="G91" i="2"/>
  <c r="G92" i="2"/>
  <c r="G93" i="2"/>
  <c r="G94" i="2"/>
  <c r="G95" i="2"/>
  <c r="G97" i="2"/>
  <c r="G96" i="2"/>
  <c r="G103" i="2"/>
  <c r="G102" i="2"/>
  <c r="G101" i="2"/>
  <c r="G100" i="2"/>
  <c r="G99" i="2"/>
  <c r="G98" i="2"/>
  <c r="G104" i="2"/>
  <c r="G106" i="2"/>
  <c r="G105" i="2"/>
  <c r="G107" i="2"/>
  <c r="G108" i="2"/>
  <c r="G109" i="2"/>
  <c r="G110" i="2"/>
  <c r="G111" i="2"/>
  <c r="G112" i="2"/>
  <c r="G113" i="2"/>
  <c r="G115" i="2"/>
  <c r="G114" i="2"/>
  <c r="G117" i="2"/>
  <c r="G116" i="2"/>
  <c r="G118" i="2"/>
  <c r="G120" i="2"/>
  <c r="G119" i="2"/>
  <c r="G121" i="2"/>
  <c r="G122" i="2"/>
  <c r="G123" i="2"/>
  <c r="G124" i="2"/>
  <c r="G126" i="2"/>
  <c r="G125" i="2"/>
  <c r="G127" i="2"/>
  <c r="G128" i="2"/>
  <c r="G130" i="2"/>
  <c r="G129" i="2"/>
  <c r="G131" i="2"/>
  <c r="G132" i="2"/>
  <c r="G133" i="2"/>
  <c r="G137" i="2"/>
  <c r="G136" i="2"/>
  <c r="G135" i="2"/>
  <c r="G134" i="2"/>
  <c r="G138" i="2"/>
  <c r="G139" i="2"/>
  <c r="G141" i="2"/>
  <c r="G140" i="2"/>
  <c r="G142" i="2"/>
  <c r="G143" i="2"/>
  <c r="G144" i="2"/>
  <c r="G145" i="2"/>
  <c r="G146" i="2"/>
  <c r="G149" i="2"/>
  <c r="G155" i="2"/>
  <c r="G154" i="2"/>
  <c r="G153" i="2"/>
  <c r="G148" i="2"/>
  <c r="G152" i="2"/>
  <c r="G147" i="2"/>
  <c r="G151" i="2"/>
  <c r="G150" i="2"/>
  <c r="G156" i="2"/>
  <c r="G157" i="2"/>
  <c r="G158" i="2"/>
  <c r="G159" i="2"/>
  <c r="G161" i="2"/>
  <c r="G160" i="2"/>
  <c r="G162" i="2"/>
  <c r="G163" i="2"/>
  <c r="G164" i="2"/>
  <c r="G165" i="2"/>
  <c r="G166" i="2"/>
  <c r="G167" i="2"/>
  <c r="G168" i="2"/>
  <c r="G170" i="2"/>
  <c r="G169" i="2"/>
  <c r="G171" i="2"/>
  <c r="G172" i="2"/>
  <c r="G173" i="2"/>
  <c r="G29" i="1"/>
  <c r="G11" i="1"/>
  <c r="G12" i="1"/>
  <c r="G30" i="1"/>
  <c r="G17" i="1"/>
  <c r="G16" i="1"/>
  <c r="G18" i="1"/>
  <c r="G23" i="1"/>
  <c r="G27" i="1"/>
  <c r="G33" i="1"/>
  <c r="G8" i="1"/>
  <c r="G48" i="1"/>
  <c r="G10" i="1"/>
  <c r="G9" i="1"/>
  <c r="G36" i="1"/>
  <c r="G15" i="1"/>
  <c r="G14" i="1"/>
  <c r="G13" i="1"/>
  <c r="G26" i="1"/>
  <c r="G25" i="1"/>
  <c r="G24" i="1"/>
  <c r="G22" i="1"/>
  <c r="G21" i="1"/>
  <c r="G20" i="1"/>
  <c r="G19" i="1"/>
  <c r="G34" i="1"/>
  <c r="G32" i="1"/>
  <c r="G57" i="1"/>
  <c r="G31" i="1"/>
  <c r="G47" i="1"/>
  <c r="G62" i="1"/>
  <c r="G58" i="1"/>
  <c r="G35" i="1"/>
  <c r="G37" i="1"/>
  <c r="G71" i="1"/>
  <c r="G61" i="1"/>
  <c r="G46" i="1"/>
  <c r="G45" i="1"/>
  <c r="G44" i="1"/>
  <c r="G69" i="1"/>
  <c r="G63" i="1"/>
  <c r="G43" i="1"/>
  <c r="G42" i="1"/>
  <c r="G41" i="1"/>
  <c r="G66" i="1"/>
  <c r="G64" i="1"/>
  <c r="G38" i="1"/>
  <c r="G40" i="1"/>
  <c r="G59" i="1"/>
  <c r="G60" i="1"/>
  <c r="G39" i="1"/>
  <c r="G68" i="1"/>
  <c r="G77" i="1"/>
  <c r="G53" i="1"/>
  <c r="G85" i="1"/>
  <c r="G52" i="1"/>
  <c r="G73" i="1"/>
  <c r="G82" i="1"/>
  <c r="G83" i="1"/>
  <c r="G92" i="1"/>
  <c r="G51" i="1"/>
  <c r="G75" i="1"/>
  <c r="G90" i="1"/>
  <c r="G87" i="1"/>
  <c r="G88" i="1"/>
  <c r="G76" i="1"/>
  <c r="G74" i="1"/>
  <c r="G80" i="1"/>
  <c r="G50" i="1"/>
  <c r="G65" i="1"/>
  <c r="G49" i="1"/>
  <c r="G67" i="1"/>
  <c r="G89" i="1"/>
  <c r="G70" i="1"/>
  <c r="G79" i="1"/>
  <c r="G72" i="1"/>
  <c r="G98" i="1"/>
  <c r="G110" i="1"/>
  <c r="G84" i="1"/>
  <c r="G113" i="1"/>
  <c r="G112" i="1"/>
  <c r="G56" i="1"/>
  <c r="G119" i="1"/>
  <c r="G107" i="1"/>
  <c r="G105" i="1"/>
  <c r="G81" i="1"/>
  <c r="G118" i="1"/>
  <c r="G116" i="1"/>
  <c r="G91" i="1"/>
  <c r="G97" i="1"/>
  <c r="G106" i="1"/>
  <c r="G117" i="1"/>
  <c r="G109" i="1"/>
  <c r="G115" i="1"/>
  <c r="G86" i="1"/>
  <c r="G95" i="1"/>
  <c r="G55" i="1"/>
  <c r="G114" i="1"/>
  <c r="G93" i="1"/>
  <c r="G101" i="1"/>
  <c r="G111" i="1"/>
  <c r="G103" i="1"/>
  <c r="G108" i="1"/>
  <c r="G104" i="1"/>
  <c r="G99" i="1"/>
  <c r="G102" i="1"/>
  <c r="G94" i="1"/>
  <c r="G96" i="1"/>
  <c r="G54" i="1"/>
  <c r="G100" i="1"/>
  <c r="G78" i="1"/>
  <c r="G155" i="1"/>
  <c r="G136" i="1"/>
  <c r="G130" i="1"/>
  <c r="G139" i="1"/>
  <c r="G121" i="1"/>
  <c r="G152" i="1"/>
  <c r="G132" i="1"/>
  <c r="G122" i="1"/>
  <c r="G158" i="1"/>
  <c r="G123" i="1"/>
  <c r="G124" i="1"/>
  <c r="G135" i="1"/>
  <c r="G165" i="1"/>
  <c r="G133" i="1"/>
  <c r="G127" i="1"/>
  <c r="G160" i="1"/>
  <c r="G146" i="1"/>
  <c r="G168" i="1"/>
  <c r="G138" i="1"/>
  <c r="G153" i="1"/>
  <c r="G120" i="1"/>
  <c r="G150" i="1"/>
  <c r="G128" i="1"/>
  <c r="G131" i="1"/>
  <c r="G126" i="1"/>
  <c r="G147" i="1"/>
  <c r="G162" i="1"/>
  <c r="G129" i="1"/>
  <c r="G159" i="1"/>
  <c r="G167" i="1"/>
  <c r="G161" i="1"/>
  <c r="G137" i="1"/>
  <c r="G145" i="1"/>
  <c r="G143" i="1"/>
  <c r="G154" i="1"/>
  <c r="G173" i="1"/>
  <c r="G172" i="1"/>
  <c r="G157" i="1"/>
  <c r="G171" i="1"/>
  <c r="G140" i="1"/>
  <c r="G149" i="1"/>
  <c r="G125" i="1"/>
  <c r="G151" i="1"/>
  <c r="G164" i="1"/>
  <c r="G169" i="1"/>
  <c r="G170" i="1"/>
  <c r="G144" i="1"/>
  <c r="G166" i="1"/>
  <c r="G156" i="1"/>
  <c r="G134" i="1"/>
  <c r="G141" i="1"/>
  <c r="G148" i="1"/>
  <c r="G142" i="1"/>
  <c r="G163" i="1"/>
  <c r="G28" i="1"/>
</calcChain>
</file>

<file path=xl/sharedStrings.xml><?xml version="1.0" encoding="utf-8"?>
<sst xmlns="http://schemas.openxmlformats.org/spreadsheetml/2006/main" count="1582" uniqueCount="1000">
  <si>
    <t>Inf</t>
  </si>
  <si>
    <t>NaN</t>
  </si>
  <si>
    <t>Num_Overlap_Observed</t>
  </si>
  <si>
    <t>Num_Overlap_Expected</t>
  </si>
  <si>
    <t>Ratio</t>
  </si>
  <si>
    <t>Zscore</t>
  </si>
  <si>
    <t>p-value (10K simulations)</t>
  </si>
  <si>
    <t>p-value (Bonf. corrected)</t>
  </si>
  <si>
    <t>Variants_per_TFBS* 1,000</t>
  </si>
  <si>
    <t>#TFBSs</t>
  </si>
  <si>
    <t>Population</t>
  </si>
  <si>
    <t>Observed</t>
  </si>
  <si>
    <t>Expected</t>
  </si>
  <si>
    <t>p-val</t>
  </si>
  <si>
    <t>DDD</t>
  </si>
  <si>
    <t>gnomAD</t>
  </si>
  <si>
    <t>Ins (1-2bp)</t>
  </si>
  <si>
    <t>Dels (1-2bp)</t>
  </si>
  <si>
    <t>Ins (5-20bp)</t>
  </si>
  <si>
    <t>Dels (5-20bp)</t>
  </si>
  <si>
    <t>SNPs</t>
  </si>
  <si>
    <t>de_novo</t>
  </si>
  <si>
    <t>Sites_A</t>
  </si>
  <si>
    <t>Sites_B</t>
  </si>
  <si>
    <t>spermatogonial_TFBSs</t>
  </si>
  <si>
    <t>recombination_HSs</t>
  </si>
  <si>
    <t>testis_ssDNA_peaks</t>
  </si>
  <si>
    <t>Obs./Exp</t>
  </si>
  <si>
    <t>SV deletion Breakpts</t>
  </si>
  <si>
    <t>SV duplication Breakpts</t>
  </si>
  <si>
    <t>MA0002.2.RUNX1</t>
  </si>
  <si>
    <t>MA0511.2.RUNX2</t>
  </si>
  <si>
    <t>MA0684.1.RUNX3</t>
  </si>
  <si>
    <t>MA0003.3.TFAP2A</t>
  </si>
  <si>
    <t>MA0812.1.TFAP2B(var.2)</t>
  </si>
  <si>
    <t>MA0814.1.TFAP2C(var.2)</t>
  </si>
  <si>
    <t>MA0004.1.Arnt</t>
  </si>
  <si>
    <t>MA0058.3.MAX</t>
  </si>
  <si>
    <t>MA0059.1.MAX::MYC</t>
  </si>
  <si>
    <t>MA0093.2.USF1</t>
  </si>
  <si>
    <t>MA0104.4.MYCN</t>
  </si>
  <si>
    <t>MA0147.3.MYC</t>
  </si>
  <si>
    <t>MA0259.1.ARNT::HIF1A</t>
  </si>
  <si>
    <t>MA0464.2.BHLHE40</t>
  </si>
  <si>
    <t>MA0526.2.USF2</t>
  </si>
  <si>
    <t>MA0603.1.Arntl</t>
  </si>
  <si>
    <t>MA0608.1.Creb3l2</t>
  </si>
  <si>
    <t>MA0616.1.Hes2</t>
  </si>
  <si>
    <t>MA0617.1.Id2</t>
  </si>
  <si>
    <t>MA0620.2.MITF</t>
  </si>
  <si>
    <t>MA0622.1.Mlxip</t>
  </si>
  <si>
    <t>MA0626.1.Npas2</t>
  </si>
  <si>
    <t>MA0632.1.Tcfl5</t>
  </si>
  <si>
    <t>MA0636.1.BHLHE41</t>
  </si>
  <si>
    <t>MA0649.1.HEY2</t>
  </si>
  <si>
    <t>MA0663.1.MLX</t>
  </si>
  <si>
    <t>MA0664.1.MLXIPL</t>
  </si>
  <si>
    <t>MA0692.1.TFEB</t>
  </si>
  <si>
    <t>MA0819.1.CLOCK</t>
  </si>
  <si>
    <t>MA0821.1.HES5</t>
  </si>
  <si>
    <t>MA0822.1.HES7</t>
  </si>
  <si>
    <t>MA0823.1.HEY1</t>
  </si>
  <si>
    <t>MA0825.1.MNT</t>
  </si>
  <si>
    <t>MA0828.1.SREBF2(var.2)</t>
  </si>
  <si>
    <t>MA0829.1.Srebf1(var.2)</t>
  </si>
  <si>
    <t>MA0831.2.TFE3</t>
  </si>
  <si>
    <t>MA0871.1.TFEC</t>
  </si>
  <si>
    <t>MA1099.1.Hes1</t>
  </si>
  <si>
    <t>MA1106.1.HIF1A</t>
  </si>
  <si>
    <t>MA1108.1.MXI1</t>
  </si>
  <si>
    <t>MA0006.1.Ahr::Arnt</t>
  </si>
  <si>
    <t>MA0007.3.Ar</t>
  </si>
  <si>
    <t>MA0113.3.NR3C1</t>
  </si>
  <si>
    <t>MA0727.1.NR3C2</t>
  </si>
  <si>
    <t>MA0009.2.T</t>
  </si>
  <si>
    <t>MA0804.1.TBX19</t>
  </si>
  <si>
    <t>MA0014.3.PAX5</t>
  </si>
  <si>
    <t>MA0017.2.NR2F1</t>
  </si>
  <si>
    <t>MA0141.3.ESRRB</t>
  </si>
  <si>
    <t>MA0160.1.NR4A2</t>
  </si>
  <si>
    <t>MA0505.1.Nr5a2</t>
  </si>
  <si>
    <t>MA0592.2.Esrra</t>
  </si>
  <si>
    <t>MA0643.1.Esrrg</t>
  </si>
  <si>
    <t>MA1111.1.NR2F2</t>
  </si>
  <si>
    <t>MA1112.1.NR4A1</t>
  </si>
  <si>
    <t>MA0018.3.CREB1</t>
  </si>
  <si>
    <t>MA0488.1.JUN</t>
  </si>
  <si>
    <t>MA0492.1.JUND(var.2)</t>
  </si>
  <si>
    <t>MA0656.1.JDP2(var.2)</t>
  </si>
  <si>
    <t>MA0834.1.ATF7</t>
  </si>
  <si>
    <t>MA0835.1.BATF3</t>
  </si>
  <si>
    <t>MA0840.1.Creb5</t>
  </si>
  <si>
    <t>MA1126.1.FOS::JUN(var.2)</t>
  </si>
  <si>
    <t>MA1127.1.FOSB::JUN</t>
  </si>
  <si>
    <t>MA1129.1.FOSL1::JUN(var.2)</t>
  </si>
  <si>
    <t>MA1131.1.FOSL2::JUN(var.2)</t>
  </si>
  <si>
    <t>MA1133.1.JUN::JUNB(var.2)</t>
  </si>
  <si>
    <t>MA1136.1.FOSB::JUNB(var.2)</t>
  </si>
  <si>
    <t>MA1139.1.FOSL2::JUNB(var.2)</t>
  </si>
  <si>
    <t>MA1140.1.JUNB(var.2)</t>
  </si>
  <si>
    <t>MA1145.1.FOSL2::JUND(var.2)</t>
  </si>
  <si>
    <t>MA0019.1.Ddit3::Cebpa</t>
  </si>
  <si>
    <t>MA0024.3.E2F1</t>
  </si>
  <si>
    <t>MA0025.1.NFIL3</t>
  </si>
  <si>
    <t>MA0043.2.HLF</t>
  </si>
  <si>
    <t>MA0615.1.Gmeb1</t>
  </si>
  <si>
    <t>MA0639.1.DBP</t>
  </si>
  <si>
    <t>MA0843.1.TEF</t>
  </si>
  <si>
    <t>MA0862.1.GMEB2</t>
  </si>
  <si>
    <t>MA0027.2.EN1</t>
  </si>
  <si>
    <t>MA0063.1.Nkx2-5</t>
  </si>
  <si>
    <t>MA0068.2.PAX4</t>
  </si>
  <si>
    <t>MA0075.2.Prrx2</t>
  </si>
  <si>
    <t>MA0125.1.Nobox</t>
  </si>
  <si>
    <t>MA0132.2.PDX1</t>
  </si>
  <si>
    <t>MA0612.1.EMX1</t>
  </si>
  <si>
    <t>MA0618.1.LBX1</t>
  </si>
  <si>
    <t>MA0621.1.mix-a</t>
  </si>
  <si>
    <t>MA0628.1.POU6F1</t>
  </si>
  <si>
    <t>MA0630.1.SHOX</t>
  </si>
  <si>
    <t>MA0634.1.ALX3</t>
  </si>
  <si>
    <t>MA0642.1.EN2</t>
  </si>
  <si>
    <t>MA0644.1.ESX1</t>
  </si>
  <si>
    <t>MA0654.1.ISX</t>
  </si>
  <si>
    <t>MA0658.1.LHX6</t>
  </si>
  <si>
    <t>MA0661.1.MEOX1</t>
  </si>
  <si>
    <t>MA0662.1.MIXL1</t>
  </si>
  <si>
    <t>MA0666.1.MSX1</t>
  </si>
  <si>
    <t>MA0674.1.NKX6-1</t>
  </si>
  <si>
    <t>MA0675.1.NKX6-2</t>
  </si>
  <si>
    <t>MA0699.1.LBX2</t>
  </si>
  <si>
    <t>MA0700.1.LHX2</t>
  </si>
  <si>
    <t>MA0701.1.LHX9</t>
  </si>
  <si>
    <t>MA0702.1.LMX1A</t>
  </si>
  <si>
    <t>MA0703.1.LMX1B</t>
  </si>
  <si>
    <t>MA0704.1.Lhx4</t>
  </si>
  <si>
    <t>MA0705.1.Lhx8</t>
  </si>
  <si>
    <t>MA0706.1.MEOX2</t>
  </si>
  <si>
    <t>MA0707.1.MNX1</t>
  </si>
  <si>
    <t>MA0708.1.MSX2</t>
  </si>
  <si>
    <t>MA0709.1.Msx3</t>
  </si>
  <si>
    <t>MA0710.1.NOTO</t>
  </si>
  <si>
    <t>MA0716.1.PRRX1</t>
  </si>
  <si>
    <t>MA0717.1.RAX2</t>
  </si>
  <si>
    <t>MA0718.1.RAX</t>
  </si>
  <si>
    <t>MA0720.1.Shox2</t>
  </si>
  <si>
    <t>MA0721.1.UNCX</t>
  </si>
  <si>
    <t>MA0722.1.VAX1</t>
  </si>
  <si>
    <t>MA0723.1.VAX2</t>
  </si>
  <si>
    <t>MA0725.1.VSX1</t>
  </si>
  <si>
    <t>MA0726.1.VSX2</t>
  </si>
  <si>
    <t>MA0793.1.POU6F2</t>
  </si>
  <si>
    <t>MA0875.1.BARX1</t>
  </si>
  <si>
    <t>MA0876.1.BSX</t>
  </si>
  <si>
    <t>MA0877.1.Barhl1</t>
  </si>
  <si>
    <t>MA0879.1.Dlx1</t>
  </si>
  <si>
    <t>MA0880.1.Dlx3</t>
  </si>
  <si>
    <t>MA0881.1.Dlx4</t>
  </si>
  <si>
    <t>MA0882.1.DLX6</t>
  </si>
  <si>
    <t>MA0885.1.Dlx2</t>
  </si>
  <si>
    <t>MA0886.1.EMX2</t>
  </si>
  <si>
    <t>MA0887.1.EVX1</t>
  </si>
  <si>
    <t>MA0888.1.EVX2</t>
  </si>
  <si>
    <t>MA0889.1.GBX1</t>
  </si>
  <si>
    <t>MA0890.1.GBX2</t>
  </si>
  <si>
    <t>MA0892.1.GSX1</t>
  </si>
  <si>
    <t>MA0893.1.GSX2</t>
  </si>
  <si>
    <t>MA0894.1.HESX1</t>
  </si>
  <si>
    <t>MA0900.1.HOXA2</t>
  </si>
  <si>
    <t>MA0902.1.HOXB2</t>
  </si>
  <si>
    <t>MA0903.1.HOXB3</t>
  </si>
  <si>
    <t>MA0028.2.ELK1</t>
  </si>
  <si>
    <t>MA0062.2.Gabpa</t>
  </si>
  <si>
    <t>MA0076.2.ELK4</t>
  </si>
  <si>
    <t>MA0098.3.ETS1</t>
  </si>
  <si>
    <t>MA0136.2.ELF5</t>
  </si>
  <si>
    <t>MA0156.2.FEV</t>
  </si>
  <si>
    <t>MA0473.2.ELF1</t>
  </si>
  <si>
    <t>MA0474.2.ERG</t>
  </si>
  <si>
    <t>MA0475.2.FLI1</t>
  </si>
  <si>
    <t>MA0598.2.EHF</t>
  </si>
  <si>
    <t>MA0640.1.ELF3</t>
  </si>
  <si>
    <t>MA0641.1.ELF4</t>
  </si>
  <si>
    <t>MA0645.1.ETV6</t>
  </si>
  <si>
    <t>MA0750.2.ZBTB7A</t>
  </si>
  <si>
    <t>MA0759.1.ELK3</t>
  </si>
  <si>
    <t>MA0760.1.ERF</t>
  </si>
  <si>
    <t>MA0761.1.ETV1</t>
  </si>
  <si>
    <t>MA0762.1.ETV2</t>
  </si>
  <si>
    <t>MA0763.1.ETV3</t>
  </si>
  <si>
    <t>MA0764.1.ETV4</t>
  </si>
  <si>
    <t>MA0765.1.ETV5</t>
  </si>
  <si>
    <t>MA0029.1.Mecom</t>
  </si>
  <si>
    <t>MA0030.1.FOXF2</t>
  </si>
  <si>
    <t>MA0031.1.FOXD1</t>
  </si>
  <si>
    <t>MA0032.2.FOXC1</t>
  </si>
  <si>
    <t>MA0033.2.FOXL1</t>
  </si>
  <si>
    <t>MA0042.2.FOXI1</t>
  </si>
  <si>
    <t>MA0047.2.Foxa2</t>
  </si>
  <si>
    <t>MA0148.3.FOXA1</t>
  </si>
  <si>
    <t>MA0157.2.FOXO3</t>
  </si>
  <si>
    <t>MA0480.1.Foxo1</t>
  </si>
  <si>
    <t>MA0481.2.FOXP1</t>
  </si>
  <si>
    <t>MA0593.1.FOXP2</t>
  </si>
  <si>
    <t>MA0613.1.FOXG1</t>
  </si>
  <si>
    <t>MA0614.1.Foxj2</t>
  </si>
  <si>
    <t>MA0845.1.FOXB1</t>
  </si>
  <si>
    <t>MA0846.1.FOXC2</t>
  </si>
  <si>
    <t>MA0847.1.FOXD2</t>
  </si>
  <si>
    <t>MA0848.1.FOXO4</t>
  </si>
  <si>
    <t>MA0849.1.FOXO6</t>
  </si>
  <si>
    <t>MA0850.1.FOXP3</t>
  </si>
  <si>
    <t>MA0851.1.Foxj3</t>
  </si>
  <si>
    <t>MA0852.2.FOXK1</t>
  </si>
  <si>
    <t>MA1103.1.FOXK2</t>
  </si>
  <si>
    <t>MA0035.3.Gata1</t>
  </si>
  <si>
    <t>MA0036.3.GATA2</t>
  </si>
  <si>
    <t>MA0037.3.GATA3</t>
  </si>
  <si>
    <t>MA0482.1.Gata4</t>
  </si>
  <si>
    <t>MA0766.1.GATA5</t>
  </si>
  <si>
    <t>MA1104.1.GATA6</t>
  </si>
  <si>
    <t>MA0038.1.Gfi1</t>
  </si>
  <si>
    <t>MA0483.1.Gfi1b</t>
  </si>
  <si>
    <t>MA0039.3.KLF4</t>
  </si>
  <si>
    <t>MA0493.1.Klf1</t>
  </si>
  <si>
    <t>MA1107.1.KLF9</t>
  </si>
  <si>
    <t>MA0040.1.Foxq1</t>
  </si>
  <si>
    <t>MA0041.1.Foxd3</t>
  </si>
  <si>
    <t>MA0046.2.HNF1A</t>
  </si>
  <si>
    <t>MA0153.2.HNF1B</t>
  </si>
  <si>
    <t>MA0048.2.NHLH1</t>
  </si>
  <si>
    <t>MA0499.1.Myod1</t>
  </si>
  <si>
    <t>MA0500.1.Myog</t>
  </si>
  <si>
    <t>MA0521.1.Tcf12</t>
  </si>
  <si>
    <t>MA0665.1.MSC</t>
  </si>
  <si>
    <t>MA0667.1.MYF6</t>
  </si>
  <si>
    <t>MA0691.1.TFAP4</t>
  </si>
  <si>
    <t>MA0816.1.Ascl2</t>
  </si>
  <si>
    <t>MA0832.1.Tcf21</t>
  </si>
  <si>
    <t>MA1100.1.ASCL1</t>
  </si>
  <si>
    <t>MA0050.2.IRF1</t>
  </si>
  <si>
    <t>MA0051.1.IRF2</t>
  </si>
  <si>
    <t>MA0517.1.STAT1::STAT2</t>
  </si>
  <si>
    <t>MA0052.3.MEF2A</t>
  </si>
  <si>
    <t>MA0497.1.MEF2C</t>
  </si>
  <si>
    <t>MA0660.1.MEF2B</t>
  </si>
  <si>
    <t>MA0773.1.MEF2D</t>
  </si>
  <si>
    <t>MA0056.1.MZF1</t>
  </si>
  <si>
    <t>MA0057.1.MZF1(var.2)</t>
  </si>
  <si>
    <t>MA0060.3.NFYA</t>
  </si>
  <si>
    <t>MA0502.1.NFYB</t>
  </si>
  <si>
    <t>MA0611.1.Dux</t>
  </si>
  <si>
    <t>MA0065.2.Pparg::Rxra</t>
  </si>
  <si>
    <t>MA0114.3.Hnf4a</t>
  </si>
  <si>
    <t>MA0115.1.NR1H2::RXRA</t>
  </si>
  <si>
    <t>MA0484.1.HNF4G</t>
  </si>
  <si>
    <t>MA0504.1.NR2C2</t>
  </si>
  <si>
    <t>MA0512.2.Rxra</t>
  </si>
  <si>
    <t>MA0677.1.Nr2f6</t>
  </si>
  <si>
    <t>MA0855.1.RXRB</t>
  </si>
  <si>
    <t>MA0856.1.RXRG</t>
  </si>
  <si>
    <t>MA1148.1.PPARA::RXRA</t>
  </si>
  <si>
    <t>MA0066.1.PPARG</t>
  </si>
  <si>
    <t>MA0067.1.Pax2</t>
  </si>
  <si>
    <t>MA0089.1.MAFG::NFE2L1</t>
  </si>
  <si>
    <t>MA0069.1.Pax6</t>
  </si>
  <si>
    <t>MA0070.1.PBX1</t>
  </si>
  <si>
    <t>MA0071.1.RORA</t>
  </si>
  <si>
    <t>MA0072.1.RORA(var.2)</t>
  </si>
  <si>
    <t>MA1150.1.RORB</t>
  </si>
  <si>
    <t>MA1151.1.RORC</t>
  </si>
  <si>
    <t>MA0073.1.RREB1</t>
  </si>
  <si>
    <t>MA0074.1.RXRA::VDR</t>
  </si>
  <si>
    <t>MA0077.1.SOX9</t>
  </si>
  <si>
    <t>MA0078.1.Sox17</t>
  </si>
  <si>
    <t>MA0143.3.Sox2</t>
  </si>
  <si>
    <t>MA0442.2.SOX10</t>
  </si>
  <si>
    <t>MA0514.1.Sox3</t>
  </si>
  <si>
    <t>MA0515.1.Sox6</t>
  </si>
  <si>
    <t>MA1120.1.SOX13</t>
  </si>
  <si>
    <t>MA1152.1.SOX15</t>
  </si>
  <si>
    <t>MA0079.3.SP1</t>
  </si>
  <si>
    <t>MA0516.1.SP2</t>
  </si>
  <si>
    <t>MA0599.1.KLF5</t>
  </si>
  <si>
    <t>MA0080.4.SPI1</t>
  </si>
  <si>
    <t>MA0687.1.SPIC</t>
  </si>
  <si>
    <t>MA0081.1.SPIB</t>
  </si>
  <si>
    <t>MA0083.3.SRF</t>
  </si>
  <si>
    <t>MA0084.1.SRY</t>
  </si>
  <si>
    <t>MA0087.1.Sox5</t>
  </si>
  <si>
    <t>MA0088.2.ZNF143</t>
  </si>
  <si>
    <t>MA0090.2.TEAD1</t>
  </si>
  <si>
    <t>MA0808.1.TEAD3</t>
  </si>
  <si>
    <t>MA0809.1.TEAD4</t>
  </si>
  <si>
    <t>MA1121.1.TEAD2</t>
  </si>
  <si>
    <t>MA0091.1.TAL1::TCF3</t>
  </si>
  <si>
    <t>MA0698.1.ZBTB18</t>
  </si>
  <si>
    <t>MA1109.1.NEUROD1</t>
  </si>
  <si>
    <t>MA1123.1.TWIST1</t>
  </si>
  <si>
    <t>MA0092.1.Hand1::Tcf3</t>
  </si>
  <si>
    <t>MA0095.2.YY1</t>
  </si>
  <si>
    <t>MA0099.3.FOS::JUN</t>
  </si>
  <si>
    <t>MA0462.1.BATF::JUN</t>
  </si>
  <si>
    <t>MA0476.1.FOS</t>
  </si>
  <si>
    <t>MA0477.1.FOSL1</t>
  </si>
  <si>
    <t>MA0478.1.FOSL2</t>
  </si>
  <si>
    <t>MA0489.1.JUN(var.2)MA0490.1.JUNB</t>
  </si>
  <si>
    <t>MA0491.1.JUND</t>
  </si>
  <si>
    <t>MA0655.1.JDP2</t>
  </si>
  <si>
    <t>MA0841.1.NFE2</t>
  </si>
  <si>
    <t>MA1128.1.FOSL1::JUN</t>
  </si>
  <si>
    <t>MA1130.1.FOSL2::JUN</t>
  </si>
  <si>
    <t>MA1132.1.JUN::JUNB</t>
  </si>
  <si>
    <t>MA1134.1.FOS::JUNB</t>
  </si>
  <si>
    <t>MA1135.1.FOSB::JUNB</t>
  </si>
  <si>
    <t>MA1137.1.FOSL1::JUNB</t>
  </si>
  <si>
    <t>MA1138.1.FOSL2::JUNB</t>
  </si>
  <si>
    <t>MA1141.1.FOS::JUND</t>
  </si>
  <si>
    <t>MA1142.1.FOSL1::JUND</t>
  </si>
  <si>
    <t>MA1144.1.FOSL2::JUND</t>
  </si>
  <si>
    <t>MA0100.3.MYB</t>
  </si>
  <si>
    <t>MA0101.1.REL</t>
  </si>
  <si>
    <t>MA0107.1.RELA</t>
  </si>
  <si>
    <t>MA0102.3.CEBPA</t>
  </si>
  <si>
    <t>MA0466.2.CEBPB</t>
  </si>
  <si>
    <t>MA0836.1.CEBPD</t>
  </si>
  <si>
    <t>MA0837.1.CEBPE</t>
  </si>
  <si>
    <t>MA0838.1.CEBPG</t>
  </si>
  <si>
    <t>MA0103.3.ZEB1</t>
  </si>
  <si>
    <t>MA0522.2.TCF3</t>
  </si>
  <si>
    <t>MA0745.1.SNAI2</t>
  </si>
  <si>
    <t>MA0820.1.FIGLA</t>
  </si>
  <si>
    <t>MA0824.1.ID4</t>
  </si>
  <si>
    <t>MA0830.1.TCF4</t>
  </si>
  <si>
    <t>MA0105.4.NFKB1</t>
  </si>
  <si>
    <t>MA0778.1.NFKB2</t>
  </si>
  <si>
    <t>MA0106.3.TP53</t>
  </si>
  <si>
    <t>MA0525.2.TP63</t>
  </si>
  <si>
    <t>MA0861.1.TP73</t>
  </si>
  <si>
    <t>MA0108.2.TBP</t>
  </si>
  <si>
    <t>MA0109.1.HLTF</t>
  </si>
  <si>
    <t>MA0111.1.Spz1</t>
  </si>
  <si>
    <t>MA0112.3.ESR1</t>
  </si>
  <si>
    <t>MA0258.2.ESR2</t>
  </si>
  <si>
    <t>MA0116.1.Znf423</t>
  </si>
  <si>
    <t>MA0117.2.Mafb</t>
  </si>
  <si>
    <t>MA0842.1.NRL</t>
  </si>
  <si>
    <t>MA0119.1.NFIC::TLX1</t>
  </si>
  <si>
    <t>MA0122.2.NKX3-2</t>
  </si>
  <si>
    <t>MA0124.2.Nkx3-1</t>
  </si>
  <si>
    <t>MA0672.1.NKX2-3</t>
  </si>
  <si>
    <t>MA0673.1.NKX2-8</t>
  </si>
  <si>
    <t>MA0914.1.ISL2</t>
  </si>
  <si>
    <t>MA0130.1.ZNF354C</t>
  </si>
  <si>
    <t>MA0131.2.HINFP</t>
  </si>
  <si>
    <t>MA0135.1.Lhx3</t>
  </si>
  <si>
    <t>MA0601.1.Arid3b</t>
  </si>
  <si>
    <t>MA0853.1.Alx4</t>
  </si>
  <si>
    <t>MA0854.1.Alx1</t>
  </si>
  <si>
    <t>MA0874.1.Arx</t>
  </si>
  <si>
    <t>MA0137.3.STAT1</t>
  </si>
  <si>
    <t>MA0144.2.STAT3</t>
  </si>
  <si>
    <t>MA0463.1.Bcl6</t>
  </si>
  <si>
    <t>MA0518.1.Stat4</t>
  </si>
  <si>
    <t>MA0519.1.Stat5a::Stat5b</t>
  </si>
  <si>
    <t>MA0138.2.REST</t>
  </si>
  <si>
    <t>MA0139.1.CTCF</t>
  </si>
  <si>
    <t>MA1102.1.CTCFL</t>
  </si>
  <si>
    <t>MA0140.2.GATA1::TAL1</t>
  </si>
  <si>
    <t>MA0142.1.Pou5f1::Sox2</t>
  </si>
  <si>
    <t>MA0145.3.TFCP2</t>
  </si>
  <si>
    <t>MA0647.1.GRHL1</t>
  </si>
  <si>
    <t>MA1105.1.GRHL2</t>
  </si>
  <si>
    <t>MA0146.2.Zfx</t>
  </si>
  <si>
    <t>MA0149.1.EWSR1-FLI1</t>
  </si>
  <si>
    <t>MA0150.2.Nfe2l2</t>
  </si>
  <si>
    <t>MA0501.1.MAF::NFE2</t>
  </si>
  <si>
    <t>MA0591.1.Bach1::Mafk</t>
  </si>
  <si>
    <t>MA1101.1.BACH2</t>
  </si>
  <si>
    <t>MA0151.1.Arid3a</t>
  </si>
  <si>
    <t>MA0152.1.NFATC2</t>
  </si>
  <si>
    <t>MA0606.1.NFAT5</t>
  </si>
  <si>
    <t>MA0624.1.NFATC1</t>
  </si>
  <si>
    <t>MA0625.1.NFATC3</t>
  </si>
  <si>
    <t>MA0154.3.EBF1</t>
  </si>
  <si>
    <t>MA0155.1.INSM1</t>
  </si>
  <si>
    <t>MA0158.1.HOXA5</t>
  </si>
  <si>
    <t>MA0159.1.RARA::RXRA</t>
  </si>
  <si>
    <t>MA0730.1.RARA(var.2)</t>
  </si>
  <si>
    <t>MA0858.1.Rarb(var.2)</t>
  </si>
  <si>
    <t>MA1149.1.RARA::RXRG</t>
  </si>
  <si>
    <t>MA0161.2.NFIC</t>
  </si>
  <si>
    <t>MA0670.1.NFIA</t>
  </si>
  <si>
    <t>MA0671.1.NFIX</t>
  </si>
  <si>
    <t>MA0738.1.HIC2</t>
  </si>
  <si>
    <t>MA0739.1.Hic1</t>
  </si>
  <si>
    <t>MA0162.3.EGR1</t>
  </si>
  <si>
    <t>MA0472.2.EGR2</t>
  </si>
  <si>
    <t>MA0732.1.EGR3</t>
  </si>
  <si>
    <t>MA0733.1.EGR4</t>
  </si>
  <si>
    <t>MA0163.1.PLAG1</t>
  </si>
  <si>
    <t>MA0164.1.Nr2e3</t>
  </si>
  <si>
    <t>MA0461.2.Atoh1</t>
  </si>
  <si>
    <t>MA0607.1.Bhlha15</t>
  </si>
  <si>
    <t>MA0623.1.Neurog1</t>
  </si>
  <si>
    <t>MA0633.1.Twist2</t>
  </si>
  <si>
    <t>MA0668.1.NEUROD2</t>
  </si>
  <si>
    <t>MA0669.1.NEUROG2</t>
  </si>
  <si>
    <t>MA0678.1.OLIG2</t>
  </si>
  <si>
    <t>MA0817.1.BHLHE23</t>
  </si>
  <si>
    <t>MA0818.1.BHLHE22</t>
  </si>
  <si>
    <t>MA0826.1.OLIG1</t>
  </si>
  <si>
    <t>MA0827.1.OLIG3</t>
  </si>
  <si>
    <t>MA0465.1.CDX2</t>
  </si>
  <si>
    <t>MA0650.1.HOXA13</t>
  </si>
  <si>
    <t>MA0878.1.CDX1</t>
  </si>
  <si>
    <t>MA0899.1.HOXA10</t>
  </si>
  <si>
    <t>MA0901.1.HOXB13</t>
  </si>
  <si>
    <t>MA0909.1.HOXD13</t>
  </si>
  <si>
    <t>MA0913.1.Hoxd9</t>
  </si>
  <si>
    <t>MA0467.1.Crx</t>
  </si>
  <si>
    <t>MA0648.1.GSC</t>
  </si>
  <si>
    <t>MA0682.1.Pitx1</t>
  </si>
  <si>
    <t>MA0711.1.OTX1</t>
  </si>
  <si>
    <t>MA0712.1.OTX2</t>
  </si>
  <si>
    <t>MA0714.1.PITX3</t>
  </si>
  <si>
    <t>MA0719.1.RHOXF1</t>
  </si>
  <si>
    <t>MA0883.1.Dmbx1</t>
  </si>
  <si>
    <t>MA0891.1.GSC2</t>
  </si>
  <si>
    <t>MA0468.1.DUX4</t>
  </si>
  <si>
    <t>MA0681.1.Phox2b</t>
  </si>
  <si>
    <t>MA0713.1.PHOX2A</t>
  </si>
  <si>
    <t>MA0715.1.PROP1</t>
  </si>
  <si>
    <t>MA0884.1.DUXA</t>
  </si>
  <si>
    <t>MA0469.2.E2F3</t>
  </si>
  <si>
    <t>MA0864.1.E2F2</t>
  </si>
  <si>
    <t>MA0470.1.E2F4</t>
  </si>
  <si>
    <t>MA0471.1.E2F6</t>
  </si>
  <si>
    <t>MA1122.1.TFDP1</t>
  </si>
  <si>
    <t>MA0479.1.FOXH1</t>
  </si>
  <si>
    <t>MA0485.1.Hoxc9</t>
  </si>
  <si>
    <t>MA0594.1.Hoxa9</t>
  </si>
  <si>
    <t>MA0486.2.HSF1</t>
  </si>
  <si>
    <t>MA0770.1.HSF2</t>
  </si>
  <si>
    <t>MA0771.1.HSF4</t>
  </si>
  <si>
    <t>MA0494.1.Nr1h3::Rxra</t>
  </si>
  <si>
    <t>MA0860.1.Rarg(var.2)</t>
  </si>
  <si>
    <t>MA0495.2.MAFF</t>
  </si>
  <si>
    <t>MA0496.2.MAFK</t>
  </si>
  <si>
    <t>MA0659.1.MAFG</t>
  </si>
  <si>
    <t>MA0498.2.MEIS1</t>
  </si>
  <si>
    <t>MA0774.1.MEIS2</t>
  </si>
  <si>
    <t>MA0775.1.MEIS3</t>
  </si>
  <si>
    <t>MA0503.1.Nkx2-5(var.2)</t>
  </si>
  <si>
    <t>MA0506.1.NRF1</t>
  </si>
  <si>
    <t>MA0507.1.POU2F2</t>
  </si>
  <si>
    <t>MA0627.1.Pou2f3</t>
  </si>
  <si>
    <t>MA0784.1.POU1F1</t>
  </si>
  <si>
    <t>MA0785.1.POU2F1</t>
  </si>
  <si>
    <t>MA0786.1.POU3F1</t>
  </si>
  <si>
    <t>MA0787.1.POU3F2</t>
  </si>
  <si>
    <t>MA0788.1.POU3F3</t>
  </si>
  <si>
    <t>MA0789.1.POU3F4</t>
  </si>
  <si>
    <t>MA0792.1.POU5F1B</t>
  </si>
  <si>
    <t>MA1115.1.POU5F1</t>
  </si>
  <si>
    <t>MA0508.2.PRDM1</t>
  </si>
  <si>
    <t>MA0509.1.Rfx1</t>
  </si>
  <si>
    <t>MA0510.2.RFX5</t>
  </si>
  <si>
    <t>MA0600.2.RFX2</t>
  </si>
  <si>
    <t>MA0798.1.RFX3</t>
  </si>
  <si>
    <t>MA0799.1.RFX4</t>
  </si>
  <si>
    <t>MA0513.1.SMAD2::SMAD3::SMAD4</t>
  </si>
  <si>
    <t>MA0520.1.Stat6</t>
  </si>
  <si>
    <t>MA0523.1.TCF7L2</t>
  </si>
  <si>
    <t>MA0768.1.LEF1</t>
  </si>
  <si>
    <t>MA0769.1.Tcf7</t>
  </si>
  <si>
    <t>MA1421.1.TCF7L1</t>
  </si>
  <si>
    <t>MA0524.2.TFAP2C</t>
  </si>
  <si>
    <t>MA0810.1.TFAP2A(var.2)</t>
  </si>
  <si>
    <t>MA0811.1.TFAP2B</t>
  </si>
  <si>
    <t>MA0527.1.ZBTB33</t>
  </si>
  <si>
    <t>MA0528.1.ZNF263</t>
  </si>
  <si>
    <t>MA0595.1.SREBF1</t>
  </si>
  <si>
    <t>MA0596.1.SREBF2</t>
  </si>
  <si>
    <t>MA0597.1.THAP1</t>
  </si>
  <si>
    <t>MA0602.1.Arid5a</t>
  </si>
  <si>
    <t>MA0604.1.Atf1</t>
  </si>
  <si>
    <t>MA0605.1.Atf3</t>
  </si>
  <si>
    <t>MA0609.1.Crem</t>
  </si>
  <si>
    <t>MA1143.1.FOSL1::JUND(var.2)</t>
  </si>
  <si>
    <t>MA0610.1.DMRT3</t>
  </si>
  <si>
    <t>MA0619.1.LIN54</t>
  </si>
  <si>
    <t>MA0629.1.Rhox11</t>
  </si>
  <si>
    <t>MA0631.1.Six3</t>
  </si>
  <si>
    <t>MA0635.1.BARHL2</t>
  </si>
  <si>
    <t>MA0724.1.VENTX</t>
  </si>
  <si>
    <t>MA0637.1.CENPB</t>
  </si>
  <si>
    <t>MA0638.1.CREB3</t>
  </si>
  <si>
    <t>MA0839.1.CREB3L1</t>
  </si>
  <si>
    <t>MA0844.1.XBP1</t>
  </si>
  <si>
    <t>MA0646.1.GCM1</t>
  </si>
  <si>
    <t>MA0767.1.GCM2</t>
  </si>
  <si>
    <t>MA0651.1.HOXC11</t>
  </si>
  <si>
    <t>MA0873.1.HOXD12</t>
  </si>
  <si>
    <t>MA0905.1.HOXC10</t>
  </si>
  <si>
    <t>MA0906.1.HOXC12</t>
  </si>
  <si>
    <t>MA0907.1.HOXC13</t>
  </si>
  <si>
    <t>MA0908.1.HOXD11</t>
  </si>
  <si>
    <t>MA0911.1.Hoxa11</t>
  </si>
  <si>
    <t>MA0652.1.IRF8</t>
  </si>
  <si>
    <t>MA0653.1.IRF9</t>
  </si>
  <si>
    <t>MA0772.1.IRF7</t>
  </si>
  <si>
    <t>MA1419.1.IRF4</t>
  </si>
  <si>
    <t>MA1420.1.IRF5</t>
  </si>
  <si>
    <t>MA0657.1.KLF13</t>
  </si>
  <si>
    <t>MA0685.1.SP4</t>
  </si>
  <si>
    <t>MA0740.1.KLF14</t>
  </si>
  <si>
    <t>MA0741.1.KLF16</t>
  </si>
  <si>
    <t>MA0742.1.Klf12</t>
  </si>
  <si>
    <t>MA0746.1.SP3</t>
  </si>
  <si>
    <t>MA0747.1.SP8</t>
  </si>
  <si>
    <t>MA0676.1.Nr2e1</t>
  </si>
  <si>
    <t>MA0679.1.ONECUT1</t>
  </si>
  <si>
    <t>MA0756.1.ONECUT2</t>
  </si>
  <si>
    <t>MA0757.1.ONECUT3</t>
  </si>
  <si>
    <t>MA0680.1.PAX7</t>
  </si>
  <si>
    <t>MA0754.1.CUX1</t>
  </si>
  <si>
    <t>MA0755.1.CUX2</t>
  </si>
  <si>
    <t>MA0780.1.PAX3</t>
  </si>
  <si>
    <t>MA0683.1.POU4F2</t>
  </si>
  <si>
    <t>MA0790.1.POU4F1</t>
  </si>
  <si>
    <t>MA0791.1.POU4F3</t>
  </si>
  <si>
    <t>MA0686.1.SPDEF</t>
  </si>
  <si>
    <t>MA0688.1.TBX2</t>
  </si>
  <si>
    <t>MA0689.1.TBX20</t>
  </si>
  <si>
    <t>MA0690.1.TBX21</t>
  </si>
  <si>
    <t>MA0800.1.EOMES</t>
  </si>
  <si>
    <t>MA0801.1.MGA</t>
  </si>
  <si>
    <t>MA0802.1.TBR1</t>
  </si>
  <si>
    <t>MA0803.1.TBX15</t>
  </si>
  <si>
    <t>MA0805.1.TBX1</t>
  </si>
  <si>
    <t>MA0806.1.TBX4</t>
  </si>
  <si>
    <t>MA0807.1.TBX5</t>
  </si>
  <si>
    <t>MA0693.2.VDR</t>
  </si>
  <si>
    <t>MA0694.1.ZBTB7B</t>
  </si>
  <si>
    <t>MA0695.1.ZBTB7C</t>
  </si>
  <si>
    <t>MA0734.1.GLI2</t>
  </si>
  <si>
    <t>MA0696.1.ZIC1</t>
  </si>
  <si>
    <t>MA0697.1.ZIC3</t>
  </si>
  <si>
    <t>MA0751.1.ZIC4</t>
  </si>
  <si>
    <t>MA0728.1.Nr2f6(var.2)</t>
  </si>
  <si>
    <t>MA0729.1.RARA</t>
  </si>
  <si>
    <t>MA0857.1.Rarb</t>
  </si>
  <si>
    <t>MA0859.1.Rarg</t>
  </si>
  <si>
    <t>MA0731.1.BCL6B</t>
  </si>
  <si>
    <t>MA0735.1.GLIS1</t>
  </si>
  <si>
    <t>MA0736.1.GLIS2</t>
  </si>
  <si>
    <t>MA0737.1.GLIS3</t>
  </si>
  <si>
    <t>MA0743.1.SCRT1</t>
  </si>
  <si>
    <t>MA0744.1.SCRT2</t>
  </si>
  <si>
    <t>MA0748.1.YY2</t>
  </si>
  <si>
    <t>MA0749.1.ZBED1</t>
  </si>
  <si>
    <t>MA0752.1.ZNF410</t>
  </si>
  <si>
    <t>MA0753.1.ZNF740</t>
  </si>
  <si>
    <t>MA0758.1.E2F7</t>
  </si>
  <si>
    <t>MA0865.1.E2F8</t>
  </si>
  <si>
    <t>MA0776.1.MYBL1</t>
  </si>
  <si>
    <t>MA0777.1.MYBL2</t>
  </si>
  <si>
    <t>MA0779.1.PAX1</t>
  </si>
  <si>
    <t>MA0781.1.PAX9</t>
  </si>
  <si>
    <t>MA0782.1.PKNOX1</t>
  </si>
  <si>
    <t>MA0783.1.PKNOX2</t>
  </si>
  <si>
    <t>MA0796.1.TGIF1</t>
  </si>
  <si>
    <t>MA0797.1.TGIF2</t>
  </si>
  <si>
    <t>MA0794.1.PROX1</t>
  </si>
  <si>
    <t>MA0795.1.SMAD3</t>
  </si>
  <si>
    <t>MA1153.1.Smad4</t>
  </si>
  <si>
    <t>MA0813.1.TFAP2B(var.3)</t>
  </si>
  <si>
    <t>MA0815.1.TFAP2C(var.3)</t>
  </si>
  <si>
    <t>MA0872.1.TFAP2A(var.3)</t>
  </si>
  <si>
    <t>MA0833.1.ATF4</t>
  </si>
  <si>
    <t>MA0863.1.MTF1</t>
  </si>
  <si>
    <t>MA0866.1.SOX21</t>
  </si>
  <si>
    <t>MA0867.1.SOX4</t>
  </si>
  <si>
    <t>MA0869.1.Sox11</t>
  </si>
  <si>
    <t>MA0870.1.Sox1</t>
  </si>
  <si>
    <t>MA0868.1.SOX8</t>
  </si>
  <si>
    <t>MA0895.1.HMBOX1</t>
  </si>
  <si>
    <t>MA0896.1.Hmx1</t>
  </si>
  <si>
    <t>MA0897.1.Hmx2</t>
  </si>
  <si>
    <t>MA0898.1.Hmx3</t>
  </si>
  <si>
    <t>MA0904.1.Hoxb5</t>
  </si>
  <si>
    <t>MA0912.1.Hoxd3</t>
  </si>
  <si>
    <t>MA0910.1.Hoxd8</t>
  </si>
  <si>
    <t>MA1110.1.NR1H4</t>
  </si>
  <si>
    <t>MA1113.1.PBX2</t>
  </si>
  <si>
    <t>MA1114.1.PBX3</t>
  </si>
  <si>
    <t>MA1116.1.RBPJ</t>
  </si>
  <si>
    <t>MA1117.1.RELB</t>
  </si>
  <si>
    <t>MA1118.1.SIX1</t>
  </si>
  <si>
    <t>MA1119.1.SIX2</t>
  </si>
  <si>
    <t>MA1124.1.ZNF24</t>
  </si>
  <si>
    <t>MA1125.1.ZNF384</t>
  </si>
  <si>
    <t>MA1146.1.NR1A4::RXRA</t>
  </si>
  <si>
    <t>MA1147.1.NR4A2::RXRA</t>
  </si>
  <si>
    <t>MA1154.1.ZNF282</t>
  </si>
  <si>
    <t>MA1155.1.ZSCAN4</t>
  </si>
  <si>
    <t>MA1418.1.IRF3</t>
  </si>
  <si>
    <t>PRDM9</t>
  </si>
  <si>
    <t>Motif_Family</t>
  </si>
  <si>
    <t>Jaspar_Motifs</t>
  </si>
  <si>
    <t>N.S.</t>
  </si>
  <si>
    <t xml:space="preserve"> </t>
  </si>
  <si>
    <t>Column 1 gives the name of the motif family, and column two lists the individual motifs that are grouped together in the family.</t>
  </si>
  <si>
    <t>Columns 2-7 show the output from the circular permutations (RegioneR package), column 8 the total number of motif occurrences within footprints, and column 9 is the observed number of variants per motif occurrence, multiplied by 1,000.</t>
  </si>
  <si>
    <t>Num_Sites_B</t>
  </si>
  <si>
    <t>Num_Sites_A</t>
  </si>
  <si>
    <t>Column 1 lists the population from which variants were sampled; Columns 2 and 3 indicate the two sets of genomic features that were permuted;</t>
  </si>
  <si>
    <t>columns 4 and 5 show the total number of genomic locations in Sites_A and Sites_B; columns 6-9 show the circular permutation results (observed and expected number of overlaps between features, associated p-value).</t>
  </si>
  <si>
    <t xml:space="preserve">579 Jaspar Motifs plus the PRDM9 13-bp were merged using the CCAT package, resulting in 167 motif families. </t>
  </si>
  <si>
    <t>Chromsome</t>
  </si>
  <si>
    <t>Uniquely mappable sites</t>
  </si>
  <si>
    <t>Duplication_Breakpoints</t>
  </si>
  <si>
    <t>Deletion_Breakpoints</t>
  </si>
  <si>
    <t>Insertions (5-20bp)</t>
  </si>
  <si>
    <t>Insertions (1-2 bp)</t>
  </si>
  <si>
    <t>Deletions (5-20bp)</t>
  </si>
  <si>
    <t>Deletions (1-2bp)</t>
  </si>
  <si>
    <t>chr1</t>
  </si>
  <si>
    <t>chr2</t>
  </si>
  <si>
    <t>chr3</t>
  </si>
  <si>
    <t>chr4</t>
  </si>
  <si>
    <t>chr5</t>
  </si>
  <si>
    <t>chr6</t>
  </si>
  <si>
    <t>chr7</t>
  </si>
  <si>
    <t>chr8</t>
  </si>
  <si>
    <t>chr9</t>
  </si>
  <si>
    <t>chr10</t>
  </si>
  <si>
    <t>chr11</t>
  </si>
  <si>
    <t>chr12</t>
  </si>
  <si>
    <t>chr13</t>
  </si>
  <si>
    <t>chr14</t>
  </si>
  <si>
    <t>chr15</t>
  </si>
  <si>
    <t>chr16</t>
  </si>
  <si>
    <t>chr17</t>
  </si>
  <si>
    <t>chr18</t>
  </si>
  <si>
    <t>chr19</t>
  </si>
  <si>
    <t>chr20</t>
  </si>
  <si>
    <t>chr21</t>
  </si>
  <si>
    <t>chr22</t>
  </si>
  <si>
    <t>chrX</t>
  </si>
  <si>
    <t>X/A ratio</t>
  </si>
  <si>
    <t>Columns 3 and 4 list the number of singleton gnomAD SV breakpoints observed within these uniquely mappable regions, and columns 5-9 list the same measure for short variants.</t>
  </si>
  <si>
    <t>Column 2 lists, for each chromosome, the number of nucleotides that fall into regions with umap24 scores of 1 ( = uniquely mappable)</t>
  </si>
  <si>
    <t>Due to computational constraints, the fasta input for sequences subject to short insertions (5-20bp) genome-wide were down-sampled to 10,000 sequences.</t>
  </si>
  <si>
    <t>Using TOMTOM, the motifs identified by the meme and dreme algorithms were compared to the 579 jaspar motifs and the PRDM9 motif.</t>
  </si>
  <si>
    <t>Query</t>
  </si>
  <si>
    <t>MOTIF_SOURCE</t>
  </si>
  <si>
    <t>CONSENSUS</t>
  </si>
  <si>
    <t>SITES</t>
  </si>
  <si>
    <t>E-VALUE</t>
  </si>
  <si>
    <t>SIMILAR_MOTIFS</t>
  </si>
  <si>
    <t>DREME</t>
  </si>
  <si>
    <t>GCCCMGCC</t>
  </si>
  <si>
    <t>MA0079.3.SP1,MA0516.1.SP2,MA0599.1.KLF5,MA0741.1.KLF16,MA0685.1.SP4,MA0747.1.SP8,MA0746.1.SP3,MA0740.1.KLF14,MA0657.1.KLF13,MA0742.1.Klf12</t>
  </si>
  <si>
    <t>MEME</t>
  </si>
  <si>
    <t>GCSCCGCCCCSSCCS</t>
  </si>
  <si>
    <t>MA0516.1.SP2,MA0079.3.SP1,MA0741.1.KLF16,PRDM9,MA0599.1.KLF5,MA0746.1.SP3,MA0747.1.SP8,MA0146.2.Zfx,MA0740.1.KLF14,MA0685.1.SP4,MA0753.1.ZNF740,MA0732.1.EGR3,MA1122.1.TFDP1</t>
  </si>
  <si>
    <t>CRGGAA</t>
  </si>
  <si>
    <t>MA0137.3.STAT1,MA0518.1.Stat4</t>
  </si>
  <si>
    <t>CCWCYYCCTYYTCCY</t>
  </si>
  <si>
    <t>MA0528.1.ZNF263,MA0516.1.SP2,MA0039.3.KLF4,MA0079.3.SP1,MA0057.1.MZF1(var.2)</t>
  </si>
  <si>
    <t>WGWGTKYTKWTTKKTNYDWTT</t>
  </si>
  <si>
    <t>MA0041.1.Foxd3,MA1125.1.ZNF384,MA0650.1.HOXA13,MA0901.1.HOXB13,MA0851.1.Foxj3,MA0757.1.ONECUT3,MA0909.1.HOXD13</t>
  </si>
  <si>
    <t>ACTTCCB</t>
  </si>
  <si>
    <t>MA0687.1.SPIC,MA0136.2.ELF5,MA0645.1.ETV6,MA0080.4.SPI1,MA0028.2.ELK1,MA0760.1.ERF,MA0759.1.ELK3,MA0156.2.FEV,MA0763.1.ETV3,MA0062.2.Gabpa,MA0598.2.EHF,MA0641.1.ELF4,MA0761.1.ETV1,MA0750.2.ZBTB7A,MA0076.2.ELK4,MA0473.2.ELF1,MA0764.1.ETV4,MA0640.1.ELF3</t>
  </si>
  <si>
    <t>ASAAACM</t>
  </si>
  <si>
    <t>RCCAATCA</t>
  </si>
  <si>
    <t>MA0060.3.NFYA,MA0502.1.NFYB,MA0611.1.Dux,MA0125.1.Nobox,MA0070.1.PBX1,MA0644.1.ESX1</t>
  </si>
  <si>
    <t>AGRATCRCTTGAGCHCAGRWG</t>
  </si>
  <si>
    <t>CTCAGCCTCCCAARKWGCT</t>
  </si>
  <si>
    <t>AGAGYGCTGATTGGTGCRTTT</t>
  </si>
  <si>
    <t>MA0502.1.NFYB,MA0060.3.NFYA,MA0611.1.Dux,MA0889.1.GBX1,MA0890.1.GBX2,MA0644.1.ESX1</t>
  </si>
  <si>
    <t>TRTGTCTAGCTAARGGWTT</t>
  </si>
  <si>
    <t>GGGATTAYAGGCRTGAGCCAC</t>
  </si>
  <si>
    <t>TGSACWCCAKCCTGRGCA</t>
  </si>
  <si>
    <t>MA0781.1.PAX9,MA0779.1.PAX1</t>
  </si>
  <si>
    <t>CTGATTGGTSCATTT</t>
  </si>
  <si>
    <t>MA0502.1.NFYB,MA0060.3.NFYA,MA0611.1.Dux,MA0610.1.DMRT3</t>
  </si>
  <si>
    <t>Deletion Breakpoints, genome-wide</t>
  </si>
  <si>
    <t>AAAWAHA</t>
  </si>
  <si>
    <t>AGGCDGGW</t>
  </si>
  <si>
    <t>CAGGMDYGMGCCACYRCRCCC</t>
  </si>
  <si>
    <t>ATCCCAGCWMYTTGGGAGGCY</t>
  </si>
  <si>
    <t>GCCTCCCR</t>
  </si>
  <si>
    <t>CTGTARTC</t>
  </si>
  <si>
    <t>YTCAAGYGATYCTCCYGCCT</t>
  </si>
  <si>
    <t>GCCACYRC</t>
  </si>
  <si>
    <t>YTCRCYMTGTYGSCCAGGCTG</t>
  </si>
  <si>
    <t>TWTTTTTWKTWGAGAYRGRG</t>
  </si>
  <si>
    <t>MA1125.1.ZNF384,MA0650.1.HOXA13</t>
  </si>
  <si>
    <t>ACYCYGTC</t>
  </si>
  <si>
    <t>GTGAKCCR</t>
  </si>
  <si>
    <t>CCAGCTAM</t>
  </si>
  <si>
    <t>AAGTGCTG</t>
  </si>
  <si>
    <t>GGAGGYGGAGGTTGCAGTGAG</t>
  </si>
  <si>
    <t>BTTCCB</t>
  </si>
  <si>
    <t>MA0687.1.SPIC,MA1122.1.TFDP1,MA0470.1.E2F4,MA0471.1.E2F6</t>
  </si>
  <si>
    <t>CYGGGW</t>
  </si>
  <si>
    <t>MA0144.2.STAT3,MA0137.3.STAT1</t>
  </si>
  <si>
    <t>CCCDSCCC</t>
  </si>
  <si>
    <t>MA0079.3.SP1,MA0599.1.KLF5,MA0516.1.SP2,MA0741.1.KLF16,PRDM9,MA0746.1.SP3,MA0470.1.E2F4,MA0471.1.E2F6</t>
  </si>
  <si>
    <t>CCDCCKCC</t>
  </si>
  <si>
    <t>MA0079.3.SP1,MA0516.1.SP2,MA0528.1.ZNF263</t>
  </si>
  <si>
    <t>ABAAA</t>
  </si>
  <si>
    <t>GSGGSGGSGGSGGSGGCGGGG</t>
  </si>
  <si>
    <t>MA0516.1.SP2,PRDM9,MA0079.3.SP1,MA0528.1.ZNF263,MA0741.1.KLF16,MA0146.2.Zfx,MA0599.1.KLF5,MA0753.1.ZNF740,MA0746.1.SP3,MA0073.1.RREB1,MA1122.1.TFDP1</t>
  </si>
  <si>
    <t>DCCCCGCC</t>
  </si>
  <si>
    <t>MA0079.3.SP1,MA0599.1.KLF5,MA0516.1.SP2,MA0741.1.KLF16,MA0685.1.SP4,MA0747.1.SP8,MA0746.1.SP3,MA0740.1.KLF14,MA0657.1.KLF13,MA0742.1.Klf12</t>
  </si>
  <si>
    <t>CWCMGCC</t>
  </si>
  <si>
    <t>VAGRRGVAGRRRRRR</t>
  </si>
  <si>
    <t>MA0528.1.ZNF263,MA0149.1.EWSR1-FLI1,MA0471.1.E2F6,MA0516.1.SP2</t>
  </si>
  <si>
    <t>CYGCWGCC</t>
  </si>
  <si>
    <t>ACACAS</t>
  </si>
  <si>
    <t>CRGCTCCD</t>
  </si>
  <si>
    <t>TDWKTWTKTNWBTDTKKDTDW</t>
  </si>
  <si>
    <t>MA1125.1.ZNF384,MA0757.1.ONECUT3,MA0041.1.Foxd3</t>
  </si>
  <si>
    <t>GCCTGSGC</t>
  </si>
  <si>
    <t>MA0506.1.NRF1,MA0472.2.EGR2,MA0162.3.EGR1,MA0733.1.EGR4,MA0732.1.EGR3,MA0103.3.ZEB1</t>
  </si>
  <si>
    <t>ACRTGG</t>
  </si>
  <si>
    <t>MA0093.2.USF1,MA0059.1.MAX::MYC,MA0608.1.Creb3l2,MA0104.4.MYCN,MA0147.3.MYC,MA1108.1.MXI1</t>
  </si>
  <si>
    <t>ACGTVA</t>
  </si>
  <si>
    <t>MA0831.2.TFE3,MA0663.1.MLX,MA0664.1.MLXIPL,MA0828.1.SREBF2(var.2),MA0829.1.Srebf1(var.2),MA0603.1.Arntl,MA0636.1.BHLHE41,MA0617.1.Id2,MA0605.1.Atf3,MA0692.1.TFEB,MA0604.1.Atf1,MA0526.2.USF2,MA0018.3.CREB1,MA0871.1.TFEC,MA1136.1.FOSB::JUNB(var.2),MA1143.1.FOSL1::JUND(var.2),MA1131.1.FOSL2::JUN(var.2),MA1129.1.FOSL1::JUN(var.2),MA0656.1.JDP2(var.2),MA1133.1.JUN::JUNB(var.2),MA0093.2.USF1,MA1127.1.FOSB::JUN,MA0638.1.CREB3,MA1140.1.JUNB(var.2),MA1126.1.FOS::JUN(var.2),MA0620.2.MITF,MA0835.1.BATF3,MA0839.1.CREB3L1,MA0844.1.XBP1,MA0609.1.Crem,MA1139.1.FOSL2::JUNB(var.2),MA1145.1.FOSL2::JUND(var.2)</t>
  </si>
  <si>
    <t>CAGKGAC</t>
  </si>
  <si>
    <t>GTGCGYGY</t>
  </si>
  <si>
    <t>GCCGCCGC</t>
  </si>
  <si>
    <t>CTKTAA</t>
  </si>
  <si>
    <t>GGGMGGGA</t>
  </si>
  <si>
    <t>MA0471.1.E2F6,MA0470.1.E2F4,MA1122.1.TFDP1,MA0079.3.SP1,MA0516.1.SP2,MA0599.1.KLF5,MA0865.1.E2F8,MA0758.1.E2F7,MA0733.1.EGR4</t>
  </si>
  <si>
    <t>TGGAAWW</t>
  </si>
  <si>
    <t>MA0152.1.NFATC2,MA0606.1.NFAT5,MA0624.1.NFATC1,MA0625.1.NFATC3</t>
  </si>
  <si>
    <t>CCACGCCC</t>
  </si>
  <si>
    <t>MA0742.1.Klf12,MA0685.1.SP4,MA0740.1.KLF14,MA0747.1.SP8,MA0746.1.SP3,MA0741.1.KLF16,MA0657.1.KLF13,MA0493.1.Klf1,MA0039.3.KLF4,MA0732.1.EGR3,MA1107.1.KLF9,MA0599.1.KLF5,MA0079.3.SP1</t>
  </si>
  <si>
    <t>GCAGCAGC</t>
  </si>
  <si>
    <t>MA1100.1.ASCL1,MA0048.2.NHLH1,MA0816.1.Ascl2,MA0832.1.Tcf21</t>
  </si>
  <si>
    <t>ATGGCSRC</t>
  </si>
  <si>
    <t>MA0095.2.YY1,MA0748.1.YY2</t>
  </si>
  <si>
    <t>CWTCTCYA</t>
  </si>
  <si>
    <t>BGBGYGYGYGCGYGYGYGYGY</t>
  </si>
  <si>
    <t>MA0506.1.NRF1,MA0006.1.Ahr::Arnt,MA0472.2.EGR2</t>
  </si>
  <si>
    <t>CAGCCCCG</t>
  </si>
  <si>
    <t>CACHTAC</t>
  </si>
  <si>
    <t>AGAKGGCG</t>
  </si>
  <si>
    <t>MA0139.1.CTCF,MA0095.2.YY1</t>
  </si>
  <si>
    <t>HTTTAAA</t>
  </si>
  <si>
    <t>CCAATCAG</t>
  </si>
  <si>
    <t>MA0060.3.NFYA,MA0502.1.NFYB,MA0611.1.Dux,MA0666.1.MSX1,MA0027.2.EN1,MA0709.1.Msx3,MA0642.1.EN2,MA0705.1.Lhx8,MA0701.1.LHX9,MA0708.1.MSX2,MA0720.1.Shox2,MA0717.1.RAX2</t>
  </si>
  <si>
    <t>CGCATGCG</t>
  </si>
  <si>
    <t>CRTGCGCA</t>
  </si>
  <si>
    <t>MA0506.1.NRF1,MA0863.1.MTF1</t>
  </si>
  <si>
    <t>GAAHGGAA</t>
  </si>
  <si>
    <t>MA0625.1.NFATC3,MA0606.1.NFAT5,MA0624.1.NFATC1</t>
  </si>
  <si>
    <t>ACVGAGTC</t>
  </si>
  <si>
    <t>ACTGYACT</t>
  </si>
  <si>
    <t>ATGGHAAC</t>
  </si>
  <si>
    <t>MA0509.1.Rfx1,MA0600.2.RFX2,MA0798.1.RFX3,MA0510.2.RFX5,MA0799.1.RFX4,MA0739.1.Hic1</t>
  </si>
  <si>
    <t>ACHGTCAC</t>
  </si>
  <si>
    <t>AYCTAGTG</t>
  </si>
  <si>
    <t>ATTTTTA</t>
  </si>
  <si>
    <t>MA0052.3.MEF2A,MA0773.1.MEF2D,MA0497.1.MEF2C,MA0660.1.MEF2B</t>
  </si>
  <si>
    <t>TGGCTCAYRCCTGTAATCCCA</t>
  </si>
  <si>
    <t>MA0801.1.MGA,MA0803.1.TBX15,MA0805.1.TBX1</t>
  </si>
  <si>
    <t>RGGGTYTCACYATGTTGSCCA</t>
  </si>
  <si>
    <t>Insertion sites, genome-wide</t>
  </si>
  <si>
    <t>TTWTTTTTTTTTTTTTTTTTK</t>
  </si>
  <si>
    <t>MA1125.1.ZNF384,MA0757.1.ONECUT3</t>
  </si>
  <si>
    <t>RAAATA</t>
  </si>
  <si>
    <t>AAAWAAAA</t>
  </si>
  <si>
    <t>CYGYCTC</t>
  </si>
  <si>
    <t>CACACRYA</t>
  </si>
  <si>
    <t>MA1107.1.KLF9,MA0493.1.Klf1,MA1155.1.ZSCAN4</t>
  </si>
  <si>
    <t>GRRRGRGRGRRRGRVRGARRG</t>
  </si>
  <si>
    <t>MA0528.1.ZNF263,MA0149.1.EWSR1-FLI1,MA0471.1.E2F6,MA0516.1.SP2,MA0470.1.E2F4,MA0079.3.SP1</t>
  </si>
  <si>
    <t>GTCTCRCTCTGTYRCCCAGGC</t>
  </si>
  <si>
    <t>CCAGGCTR</t>
  </si>
  <si>
    <t>TGCAGTGR</t>
  </si>
  <si>
    <t>MA0483.1.Gfi1b,MA0868.1.SOX8,MA0867.1.SOX4</t>
  </si>
  <si>
    <t>AGYRAGAC</t>
  </si>
  <si>
    <t>CSATCTC</t>
  </si>
  <si>
    <t>GCTGGGAY</t>
  </si>
  <si>
    <t>AATCCCAGCWMYTYGGGAGGC</t>
  </si>
  <si>
    <t>BGWGGTGG</t>
  </si>
  <si>
    <t>AAATAHAT</t>
  </si>
  <si>
    <t>ACAGGCRTGMGCCACCRYGCC</t>
  </si>
  <si>
    <t>MA0632.1.Tcfl5,MA0477.1.FOSL1,MA1137.1.FOSL1::JUNB</t>
  </si>
  <si>
    <t>GYRCCACTGCACTCC</t>
  </si>
  <si>
    <t>CTGTCRC</t>
  </si>
  <si>
    <t>MA1114.1.PBX3,MA0775.1.MEIS3,MA0513.1.SMAD2::SMAD3::SMAD4,MA0774.1.MEIS2,MA1113.1.PBX2</t>
  </si>
  <si>
    <t>GGYTCAAGYGATYCTCCTGCC</t>
  </si>
  <si>
    <t>CAYGGTGR</t>
  </si>
  <si>
    <t>CYGGGYTC</t>
  </si>
  <si>
    <t>TACAGGCR</t>
  </si>
  <si>
    <t>GTGGMTCA</t>
  </si>
  <si>
    <t>TGAYCTCR</t>
  </si>
  <si>
    <t>MA0492.1.JUND(var.2),MA1136.1.FOSB::JUNB(var.2),MA1129.1.FOSL1::JUN(var.2),MA0018.3.CREB1,MA0693.2.VDR,MA0488.1.JUN,MA1127.1.FOSB::JUN,MA0656.1.JDP2(var.2),MA1150.1.RORB,MA0728.1.Nr2f6(var.2),MA1139.1.FOSL2::JUNB(var.2),MA0840.1.Creb5,MA1140.1.JUNB(var.2),MA1133.1.JUN::JUNB(var.2),MA0729.1.RARA,MA1131.1.FOSL2::JUN(var.2),MA0160.1.NR4A2,MA0494.1.Nr1h3::Rxra,MA0834.1.ATF7,MA0835.1.BATF3</t>
  </si>
  <si>
    <t>TCTCGGCTCACTGCAACCTCC</t>
  </si>
  <si>
    <t>CCYGGCTA</t>
  </si>
  <si>
    <t>CACCTGTA</t>
  </si>
  <si>
    <t>MA0820.1.FIGLA,MA0830.1.TCF4,MA0522.2.TCF3,MA0744.1.SCRT2,MA0824.1.ID4,MA0783.1.PKNOX2,MA0743.1.SCRT1,MA0745.1.SNAI2,MA0626.1.Npas2</t>
  </si>
  <si>
    <t>VRMMAGAGCGAGACTC</t>
  </si>
  <si>
    <t>Insertion sites in PRDM9 peaks*</t>
  </si>
  <si>
    <t>GGSGGVGGSGGMGGSGGSGG</t>
  </si>
  <si>
    <t>MA0516.1.SP2,PRDM9,MA0528.1.ZNF263,MA0079.3.SP1,MA0746.1.SP3,MA0741.1.KLF16,MA0599.1.KLF5,MA0753.1.ZNF740,MA0163.1.PLAG1,MA0470.1.E2F4,MA0073.1.RREB1,MA1122.1.TFDP1</t>
  </si>
  <si>
    <t>YTYCYTCYYCCTCCYCCYYCY</t>
  </si>
  <si>
    <t>MA0528.1.ZNF263,MA0516.1.SP2,MA0471.1.E2F6,MA0079.3.SP1,MA0470.1.E2F4,MA0149.1.EWSR1-FLI1,MA0057.1.MZF1(var.2),MA0753.1.ZNF740</t>
  </si>
  <si>
    <t>WCSSTYKBWKTBWCWSHBTSA</t>
  </si>
  <si>
    <t>MA0050.2.IRF1,MA0514.1.Sox3</t>
  </si>
  <si>
    <t>GGGCGGGR</t>
  </si>
  <si>
    <t>MA0079.3.SP1,MA0599.1.KLF5,MA0516.1.SP2,MA0470.1.E2F4,MA0741.1.KLF16,MA0746.1.SP3,MA0471.1.E2F6,MA0747.1.SP8,MA0685.1.SP4,MA1122.1.TFDP1,MA0753.1.ZNF740,MA0740.1.KLF14,MA0742.1.Klf12,MA0732.1.EGR3,MA0657.1.KLF13</t>
  </si>
  <si>
    <t>The last row indicates the X/A ratio for each type of variant.</t>
  </si>
  <si>
    <t>For example, if N = 1,  peaks were observed in at least somatic dataset (i.e. all merged somatic peaks); if N = 2, peaks were observed in at least two datasets; etc.</t>
  </si>
  <si>
    <t>The set of peaks found in N somatic tissues was compared to open sites (peak summits +- 50bp) in spermatogonia (KIT+spermatgonia, SSEA4+ spermatogonia and FGFR3+ spermatogonia), in order to classify the somatic open sites as being shared with spermatogonia or not.</t>
  </si>
  <si>
    <t>Columns 2-8 and 9-15, respectivly, show circular permutation results between the merged peak summits and singleton short insertions (5-20pbp) of the gnomAD database.</t>
  </si>
  <si>
    <t>N = Minimum number of somatic datasets which share peaks</t>
  </si>
  <si>
    <t>Peaks only in Somatic Tissue</t>
  </si>
  <si>
    <t>Peaks shared with Spermatogonia</t>
  </si>
  <si>
    <t>N_Peaks</t>
  </si>
  <si>
    <t>Num_Overlap(Obs.)</t>
  </si>
  <si>
    <t>Num_Overlap(Exp.)</t>
  </si>
  <si>
    <t>p-value</t>
  </si>
  <si>
    <t>Z-score</t>
  </si>
  <si>
    <t>N_Perm</t>
  </si>
  <si>
    <t>68,348 </t>
  </si>
  <si>
    <t>27,973 </t>
  </si>
  <si>
    <t>13,529 </t>
  </si>
  <si>
    <t>5,562 </t>
  </si>
  <si>
    <t>2,495 </t>
  </si>
  <si>
    <t>1,097 </t>
  </si>
  <si>
    <t>474 </t>
  </si>
  <si>
    <t>220 </t>
  </si>
  <si>
    <t>97 </t>
  </si>
  <si>
    <t>43 </t>
  </si>
  <si>
    <t>23 </t>
  </si>
  <si>
    <t>4 </t>
  </si>
  <si>
    <t>Table S3: Summary of Circular Permutations I</t>
  </si>
  <si>
    <t>Table S4: Summary of Circular Permutations II</t>
  </si>
  <si>
    <t>Feature</t>
  </si>
  <si>
    <t>singleton deletions</t>
  </si>
  <si>
    <t>singleton duplications</t>
  </si>
  <si>
    <r>
      <t xml:space="preserve">Table S2: Circular Permutation results for singleton variants </t>
    </r>
    <r>
      <rPr>
        <b/>
        <i/>
        <sz val="14"/>
        <color theme="1"/>
        <rFont val="Arial"/>
        <family val="2"/>
      </rPr>
      <t>versus</t>
    </r>
    <r>
      <rPr>
        <b/>
        <sz val="14"/>
        <color theme="1"/>
        <rFont val="Arial"/>
        <family val="2"/>
      </rPr>
      <t xml:space="preserve"> genomic features  (N = 10,000 simulations;  RegioneR package) </t>
    </r>
  </si>
  <si>
    <t>Table S1: Size distribution of singleton and common deletions and duplications in the DDD and gnomAD dataset.</t>
  </si>
  <si>
    <t>Minimum (bp)</t>
  </si>
  <si>
    <t>1st Quartile (bp)</t>
  </si>
  <si>
    <t>Median (bp)</t>
  </si>
  <si>
    <t>Mean (bp)</t>
  </si>
  <si>
    <t>3rd Quartile (bp)</t>
  </si>
  <si>
    <t>Maximum (bp)</t>
  </si>
  <si>
    <t>common deletions</t>
  </si>
  <si>
    <t>common duplications</t>
  </si>
  <si>
    <t>Singleton Ins (5-20bp)</t>
  </si>
  <si>
    <t>Common Ins (5-20bp)</t>
  </si>
  <si>
    <t>Singleton deletion breakpoints (gnomAD)</t>
  </si>
  <si>
    <t>Singleton deletion breakpoints (DDD)</t>
  </si>
  <si>
    <t>Common deletion breakpoints (gnomAD)</t>
  </si>
  <si>
    <t>Common deletion breakpoints (DDD)</t>
  </si>
  <si>
    <t>The second column shows the number of observed intersections, relative to the median of permuted intersections.</t>
  </si>
  <si>
    <t>Table S8: Summary of Circular Permutations IV</t>
  </si>
  <si>
    <t>1.10x10^-8</t>
  </si>
  <si>
    <t>6.70x10^-19</t>
  </si>
  <si>
    <t>3.30x10^-2</t>
  </si>
  <si>
    <t>2.20x10^-28</t>
  </si>
  <si>
    <t>3.50x10^-74</t>
  </si>
  <si>
    <t>1.40x10^-5</t>
  </si>
  <si>
    <t>4.60x10^-5</t>
  </si>
  <si>
    <t>8.90x10^-4</t>
  </si>
  <si>
    <t>6.30x10^-10</t>
  </si>
  <si>
    <t>2.60x10^-26</t>
  </si>
  <si>
    <t>1.90x10^-26</t>
  </si>
  <si>
    <t>8.30x10^-22</t>
  </si>
  <si>
    <t>1.40x10^-18</t>
  </si>
  <si>
    <t>7.90x10^-4</t>
  </si>
  <si>
    <t>1.10x10^-6</t>
  </si>
  <si>
    <t>1.1x10^-394</t>
  </si>
  <si>
    <t>7.7x10^-1083</t>
  </si>
  <si>
    <t>1.2x10^-387</t>
  </si>
  <si>
    <t>2.5x10^-515</t>
  </si>
  <si>
    <t>1.7x10^-1202</t>
  </si>
  <si>
    <t>6.4x10^-1364</t>
  </si>
  <si>
    <t>9.4x10^-328</t>
  </si>
  <si>
    <t>3.4x10^-791</t>
  </si>
  <si>
    <t>2.4x10^0-280</t>
  </si>
  <si>
    <t>1.8x10^0-214</t>
  </si>
  <si>
    <t>1.9x10^-618</t>
  </si>
  <si>
    <t>3.2x10^-605</t>
  </si>
  <si>
    <t>1.5x10^-529</t>
  </si>
  <si>
    <t>5.1x10^-611</t>
  </si>
  <si>
    <t>4.20x10^-205</t>
  </si>
  <si>
    <t>9.40x10^-76</t>
  </si>
  <si>
    <t>8.10x10^-20</t>
  </si>
  <si>
    <t>1.20x10^-40</t>
  </si>
  <si>
    <t>5.20x10^-98</t>
  </si>
  <si>
    <t>2.10x10^-30</t>
  </si>
  <si>
    <t>4.70x10^-104</t>
  </si>
  <si>
    <t>4.90x10^-146</t>
  </si>
  <si>
    <t>3.60x10^-15</t>
  </si>
  <si>
    <t>8.30x10^-49</t>
  </si>
  <si>
    <t>6.30x10^-20</t>
  </si>
  <si>
    <t>7.00x10^-10</t>
  </si>
  <si>
    <t>3.10x10^-29</t>
  </si>
  <si>
    <t>1.20x10^-88</t>
  </si>
  <si>
    <t>1.30x10^-7</t>
  </si>
  <si>
    <t>3.20x10^-3</t>
  </si>
  <si>
    <t>1.00x10^-20</t>
  </si>
  <si>
    <t>2.80x10^-3</t>
  </si>
  <si>
    <t>6.70x10^-5</t>
  </si>
  <si>
    <t>1.50x10^-11</t>
  </si>
  <si>
    <t>9.10x10^-4</t>
  </si>
  <si>
    <t>7.50x10^-6</t>
  </si>
  <si>
    <t>2.90x10^-4</t>
  </si>
  <si>
    <t>1.10x10^-7</t>
  </si>
  <si>
    <t>1.90x10^-9</t>
  </si>
  <si>
    <t>1.70x10^-3</t>
  </si>
  <si>
    <t>3.90x10^-4</t>
  </si>
  <si>
    <t>4.20x10^-2</t>
  </si>
  <si>
    <t>2.20x10^-2</t>
  </si>
  <si>
    <t>1.60x10^-2</t>
  </si>
  <si>
    <t>7.60x10^-11</t>
  </si>
  <si>
    <t>6.10x10^-11</t>
  </si>
  <si>
    <t>1.60x10^-14</t>
  </si>
  <si>
    <t>2.10x10^-2</t>
  </si>
  <si>
    <t>1.50x10^-2</t>
  </si>
  <si>
    <t>6.00x10^-3</t>
  </si>
  <si>
    <t>4.10x10^-2</t>
  </si>
  <si>
    <t>2.50x10^-5</t>
  </si>
  <si>
    <t>9.00x10^-3</t>
  </si>
  <si>
    <t>3.90x10^-2</t>
  </si>
  <si>
    <t>5.10x10^-3</t>
  </si>
  <si>
    <t>8.20x10^-22</t>
  </si>
  <si>
    <t>5.10x10^-12</t>
  </si>
  <si>
    <t>5.9x10^457</t>
  </si>
  <si>
    <t>2.40x10^-27</t>
  </si>
  <si>
    <t>2.00x10^-46</t>
  </si>
  <si>
    <t>1.60x10^-108</t>
  </si>
  <si>
    <t>6.20x10^-15</t>
  </si>
  <si>
    <t>3.70x10^-77</t>
  </si>
  <si>
    <t>2.2x10^335</t>
  </si>
  <si>
    <t>3.50x10^-119</t>
  </si>
  <si>
    <t>1.70x10^-75</t>
  </si>
  <si>
    <t>1.30x10^-79</t>
  </si>
  <si>
    <t>1.00x10^-46</t>
  </si>
  <si>
    <t>1.20x10^-96</t>
  </si>
  <si>
    <t>3.60x10^-238</t>
  </si>
  <si>
    <t>6.30x10^-21</t>
  </si>
  <si>
    <t>1.30x10^-15</t>
  </si>
  <si>
    <t>3.10x10^-165</t>
  </si>
  <si>
    <t>8.00x10^-68</t>
  </si>
  <si>
    <t>1.20x10^-97</t>
  </si>
  <si>
    <t>2.10x10^-16</t>
  </si>
  <si>
    <t>1.40x10^-118</t>
  </si>
  <si>
    <t>3.10x10^-28</t>
  </si>
  <si>
    <t>1.10x10^-30</t>
  </si>
  <si>
    <t>6.90x10^-49</t>
  </si>
  <si>
    <t>2.20x10^-40</t>
  </si>
  <si>
    <t>1.60x10^-18</t>
  </si>
  <si>
    <t>7.30x10^-107</t>
  </si>
  <si>
    <t>4.50x10^-24</t>
  </si>
  <si>
    <t>3.10x10^-15</t>
  </si>
  <si>
    <t>2.80x10^-44</t>
  </si>
  <si>
    <t>6.30x10^-269</t>
  </si>
  <si>
    <t>6.50x10^-24</t>
  </si>
  <si>
    <t>1.40x10^-17</t>
  </si>
  <si>
    <t>4.10x10^-12</t>
  </si>
  <si>
    <t>1.60x10^-9</t>
  </si>
  <si>
    <t>10^-4</t>
  </si>
  <si>
    <r>
      <t xml:space="preserve">The last column shows the permutation </t>
    </r>
    <r>
      <rPr>
        <i/>
        <sz val="12"/>
        <color theme="1"/>
        <rFont val="Arial"/>
        <family val="2"/>
      </rPr>
      <t>p</t>
    </r>
    <r>
      <rPr>
        <sz val="12"/>
        <color theme="1"/>
        <rFont val="Arial"/>
        <family val="2"/>
      </rPr>
      <t>-value, defined as the percentage of simulated overlaps that was larger than the observed overlap.</t>
    </r>
  </si>
  <si>
    <r>
      <rPr>
        <b/>
        <i/>
        <sz val="12"/>
        <color theme="1"/>
        <rFont val="Arial"/>
        <family val="2"/>
      </rPr>
      <t>p</t>
    </r>
    <r>
      <rPr>
        <b/>
        <sz val="12"/>
        <color theme="1"/>
        <rFont val="Arial"/>
        <family val="2"/>
      </rPr>
      <t>-value</t>
    </r>
  </si>
  <si>
    <t>Table S12: The depletion of singleton variants on the X chromosome suggests a male-driven mutational process</t>
  </si>
  <si>
    <t>Table S11:  Sharing active chromatin sites with spermatogonia increases disruption via short insertions (5-20 bp) in somatic tissue.</t>
  </si>
  <si>
    <t>Table S10: Commonly disrupted motifs can be recovered from the sequence context at singleton insertion (5-20bp) sites and deletion breakpoints</t>
  </si>
  <si>
    <t>Table S9: Summary of Circular Permutations V</t>
  </si>
  <si>
    <t>The first column indicates he name of the motif family (as described in Supplementary Table 7).</t>
  </si>
  <si>
    <t>Variants_per_TFBS*1,000</t>
  </si>
  <si>
    <t>spermatogonial_ATAC-seq_Peaks</t>
  </si>
  <si>
    <t xml:space="preserve"> DDD singleton deletion breakpoints were intersected with TFBSs (+- 10bp) located in footprints within spermatogonial ATAC-seq peaks.</t>
  </si>
  <si>
    <t>gnomAD singleton deletion breakpoints were intersected with TFBSs (+- 10bp) located in footprints within spermatogonial ATAC-seq peaks.</t>
  </si>
  <si>
    <t>gnomAD singleton insertions (5-20bp) were intersected with TFBSs (+- 10bp) located in  footprints within  spermaogonial ATAC-seq peaks (FGFR3+ cells).</t>
  </si>
  <si>
    <t>The first column indicates the mutation set that was intersected with permuted spermatogonial TFBSs (+- 10b) and spermatogonial ATAC-seq peaks, respectively.</t>
  </si>
  <si>
    <t>gnomAD singleton insertions (5-20bp) were intersected with TFBSs (+- 10bp) located in  footprints within spermatogonial ATAC-seq peaks (SSEA4+ cells).</t>
  </si>
  <si>
    <t>gnomAD singleton insertions (5-20bp) were intersected with TFBSs (+- 10bp) located in  footprints within spermatogonial ATAC-seq peaks (KIT+ cells).</t>
  </si>
  <si>
    <t>Deletion Breakpoints in ATAC-seq peaks</t>
  </si>
  <si>
    <t>Insertion sites in ATAC-seq peaks</t>
  </si>
  <si>
    <t>*ATAC-seq peaks containing the PRDM9 motif</t>
  </si>
  <si>
    <t>ATAC-seq peaks of 13 somatic datasets were classified by 1.) the number of tissues in which a peak was observed and 2.) whether or not the peaks also overlapped spermatogonial active sites.</t>
  </si>
  <si>
    <t>Somatic datasets included the ATAC-seq data from encode , the developing brain (de la Torre-Ubieta et al. 2018) and ESCs (Guo et al. 2017).</t>
  </si>
  <si>
    <t>Column 1 lists the number of somatic ATAC-seq datasets in which a peak summit was observed at a given location (overlap criterion =  peak summit +- 50pb); Overlapping peaks were subsequently merged into a single peak location.</t>
  </si>
  <si>
    <t>MEME-ChIP was used to identify motifs within the genomic sequence at singleton variant sites (plus/minus 50bp), with input paramters '-meme-mod zoops -meme-minw 6 -meme-maxw 21 -meme-nmotifs 20' and dreme '-e 0.05'</t>
  </si>
  <si>
    <t>The columns in the table indicate the input fasta sequences (column 1), the program that identified the motif (column 2), the consensus sequence of the identified motif (column 3), the number of motif sites (column 4), the associated E-value of the motif (column 5), the motifs identified by TOMTOM (default parameters) as being similar to the identified motif (column 6).</t>
  </si>
  <si>
    <t>Table S5: Permuation results, using BEDTools' bedtools shuffle (based on 10,000 permutations).</t>
  </si>
  <si>
    <t>Table S6: Motif families</t>
  </si>
  <si>
    <t>Table S7: Summary of Circular Permutations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</si>
</sst>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9">
    <font>
      <sz val="12"/>
      <color theme="1"/>
      <name val="Calibri"/>
      <family val="2"/>
      <scheme val="minor"/>
    </font>
    <font>
      <sz val="12"/>
      <color theme="1"/>
      <name val="Calibri"/>
      <family val="2"/>
    </font>
    <font>
      <sz val="15"/>
      <color rgb="FF000000"/>
      <name val="Calibri"/>
      <family val="2"/>
    </font>
    <font>
      <b/>
      <sz val="12"/>
      <color theme="1"/>
      <name val="Calibri"/>
      <family val="2"/>
    </font>
    <font>
      <sz val="12"/>
      <color theme="1"/>
      <name val="Calibri (Body)_x0000_"/>
    </font>
    <font>
      <sz val="12"/>
      <color theme="1"/>
      <name val="Arial"/>
      <family val="2"/>
    </font>
    <font>
      <sz val="12"/>
      <color rgb="FF000000"/>
      <name val="Arial"/>
      <family val="2"/>
    </font>
    <font>
      <b/>
      <sz val="12"/>
      <color theme="1"/>
      <name val="Arial"/>
      <family val="2"/>
    </font>
    <font>
      <b/>
      <sz val="14"/>
      <color theme="1"/>
      <name val="Arial"/>
      <family val="2"/>
    </font>
    <font>
      <sz val="14"/>
      <color theme="1"/>
      <name val="Arial"/>
      <family val="2"/>
    </font>
    <font>
      <b/>
      <sz val="14"/>
      <color rgb="FF000000"/>
      <name val="Arial"/>
      <family val="2"/>
    </font>
    <font>
      <sz val="14"/>
      <color rgb="FF000000"/>
      <name val="Arial"/>
      <family val="2"/>
    </font>
    <font>
      <sz val="17"/>
      <color rgb="FF000000"/>
      <name val="Arial"/>
      <family val="2"/>
    </font>
    <font>
      <i/>
      <sz val="12"/>
      <color theme="1"/>
      <name val="Arial"/>
      <family val="2"/>
    </font>
    <font>
      <sz val="12"/>
      <color rgb="FF006100"/>
      <name val="Calibri"/>
      <family val="2"/>
      <scheme val="minor"/>
    </font>
    <font>
      <sz val="12"/>
      <color rgb="FF9C0006"/>
      <name val="Calibri"/>
      <family val="2"/>
      <scheme val="minor"/>
    </font>
    <font>
      <sz val="12"/>
      <color rgb="FF9C5700"/>
      <name val="Calibri"/>
      <family val="2"/>
      <scheme val="minor"/>
    </font>
    <font>
      <b/>
      <sz val="14"/>
      <color theme="1"/>
      <name val="Calibri"/>
      <family val="2"/>
      <scheme val="minor"/>
    </font>
    <font>
      <sz val="14"/>
      <color theme="1"/>
      <name val="Calibri"/>
      <family val="2"/>
      <scheme val="minor"/>
    </font>
    <font>
      <b/>
      <sz val="14"/>
      <color rgb="FF9C0006"/>
      <name val="Calibri"/>
      <family val="2"/>
      <scheme val="minor"/>
    </font>
    <font>
      <b/>
      <sz val="14"/>
      <color rgb="FF006100"/>
      <name val="Calibri"/>
      <family val="2"/>
      <scheme val="minor"/>
    </font>
    <font>
      <b/>
      <sz val="14"/>
      <color rgb="FF9C5700"/>
      <name val="Calibri"/>
      <family val="2"/>
      <scheme val="minor"/>
    </font>
    <font>
      <sz val="14"/>
      <color rgb="FF9C0006"/>
      <name val="Calibri"/>
      <family val="2"/>
      <scheme val="minor"/>
    </font>
    <font>
      <sz val="14"/>
      <color rgb="FF006100"/>
      <name val="Calibri"/>
      <family val="2"/>
      <scheme val="minor"/>
    </font>
    <font>
      <sz val="14"/>
      <color rgb="FF9C5700"/>
      <name val="Calibri"/>
      <family val="2"/>
      <scheme val="minor"/>
    </font>
    <font>
      <b/>
      <i/>
      <sz val="14"/>
      <color theme="1"/>
      <name val="Arial"/>
      <family val="2"/>
    </font>
    <font>
      <b/>
      <sz val="12"/>
      <color theme="1"/>
      <name val="Calibri"/>
      <family val="2"/>
      <scheme val="minor"/>
    </font>
    <font>
      <sz val="14"/>
      <color theme="1"/>
      <name val="Calibri"/>
      <family val="2"/>
    </font>
    <font>
      <b/>
      <i/>
      <sz val="12"/>
      <color theme="1"/>
      <name val="Arial"/>
      <family val="2"/>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s>
  <borders count="4">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0" fontId="14" fillId="7" borderId="0" applyNumberFormat="0" applyBorder="0" applyAlignment="0" applyProtection="0"/>
    <xf numFmtId="0" fontId="15" fillId="8" borderId="0" applyNumberFormat="0" applyBorder="0" applyAlignment="0" applyProtection="0"/>
    <xf numFmtId="0" fontId="16" fillId="9" borderId="0" applyNumberFormat="0" applyBorder="0" applyAlignment="0" applyProtection="0"/>
  </cellStyleXfs>
  <cellXfs count="113">
    <xf numFmtId="0" fontId="0" fillId="0" borderId="0" xfId="0"/>
    <xf numFmtId="0" fontId="0" fillId="0" borderId="0" xfId="0" applyAlignment="1">
      <alignment horizontal="center"/>
    </xf>
    <xf numFmtId="2" fontId="0" fillId="0" borderId="0" xfId="0" applyNumberFormat="1" applyAlignment="1">
      <alignment horizontal="center"/>
    </xf>
    <xf numFmtId="0" fontId="1" fillId="0" borderId="0" xfId="0" applyFont="1" applyAlignment="1">
      <alignment horizontal="center"/>
    </xf>
    <xf numFmtId="2" fontId="1" fillId="0" borderId="0" xfId="0" applyNumberFormat="1" applyFont="1" applyAlignment="1">
      <alignment horizontal="center"/>
    </xf>
    <xf numFmtId="0" fontId="3" fillId="0" borderId="0" xfId="0" applyFont="1" applyAlignment="1">
      <alignment horizontal="center"/>
    </xf>
    <xf numFmtId="0" fontId="2" fillId="0" borderId="0" xfId="0" applyFont="1" applyAlignment="1">
      <alignment horizontal="center"/>
    </xf>
    <xf numFmtId="164" fontId="1" fillId="0" borderId="0" xfId="0" applyNumberFormat="1" applyFont="1" applyAlignment="1">
      <alignment horizontal="center"/>
    </xf>
    <xf numFmtId="165" fontId="0" fillId="0" borderId="0" xfId="0" applyNumberFormat="1" applyAlignment="1">
      <alignment horizontal="center"/>
    </xf>
    <xf numFmtId="0" fontId="4" fillId="0" borderId="0" xfId="0" applyFont="1" applyAlignment="1">
      <alignment horizontal="center"/>
    </xf>
    <xf numFmtId="3" fontId="6" fillId="0" borderId="0" xfId="0" applyNumberFormat="1" applyFont="1" applyAlignment="1">
      <alignment horizontal="center"/>
    </xf>
    <xf numFmtId="2" fontId="7" fillId="0" borderId="0" xfId="0" applyNumberFormat="1" applyFont="1" applyAlignment="1">
      <alignment horizontal="center"/>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5" fillId="2" borderId="0" xfId="0" applyFont="1" applyFill="1"/>
    <xf numFmtId="0" fontId="5" fillId="2" borderId="0" xfId="0" applyFont="1" applyFill="1" applyAlignment="1">
      <alignment horizontal="center"/>
    </xf>
    <xf numFmtId="0" fontId="6" fillId="2" borderId="0" xfId="0" applyFont="1" applyFill="1" applyAlignment="1">
      <alignment horizontal="left"/>
    </xf>
    <xf numFmtId="0" fontId="5" fillId="2" borderId="0" xfId="0" applyFont="1" applyFill="1" applyAlignment="1">
      <alignment horizontal="left"/>
    </xf>
    <xf numFmtId="0" fontId="5" fillId="3" borderId="0" xfId="0" applyFont="1" applyFill="1"/>
    <xf numFmtId="0" fontId="5" fillId="3" borderId="0" xfId="0" applyFont="1" applyFill="1" applyAlignment="1">
      <alignment horizontal="center"/>
    </xf>
    <xf numFmtId="0" fontId="6" fillId="3" borderId="0" xfId="0" applyFont="1" applyFill="1" applyAlignment="1">
      <alignment horizontal="left"/>
    </xf>
    <xf numFmtId="0" fontId="5" fillId="3" borderId="0" xfId="0" applyFont="1" applyFill="1" applyAlignment="1">
      <alignment horizontal="left"/>
    </xf>
    <xf numFmtId="0" fontId="5" fillId="4" borderId="0" xfId="0" applyFont="1" applyFill="1"/>
    <xf numFmtId="0" fontId="5" fillId="4" borderId="0" xfId="0" applyFont="1" applyFill="1" applyAlignment="1">
      <alignment horizontal="center"/>
    </xf>
    <xf numFmtId="0" fontId="6" fillId="4" borderId="0" xfId="0" applyFont="1" applyFill="1" applyAlignment="1">
      <alignment horizontal="left"/>
    </xf>
    <xf numFmtId="0" fontId="5" fillId="4" borderId="0" xfId="0" applyFont="1" applyFill="1" applyAlignment="1">
      <alignment horizontal="left"/>
    </xf>
    <xf numFmtId="0" fontId="5" fillId="5" borderId="0" xfId="0" applyFont="1" applyFill="1"/>
    <xf numFmtId="0" fontId="5" fillId="5" borderId="0" xfId="0" applyFont="1" applyFill="1" applyAlignment="1">
      <alignment horizontal="center"/>
    </xf>
    <xf numFmtId="0" fontId="6" fillId="5" borderId="0" xfId="0" applyFont="1" applyFill="1" applyAlignment="1">
      <alignment horizontal="left"/>
    </xf>
    <xf numFmtId="0" fontId="5" fillId="5" borderId="0" xfId="0" applyFont="1" applyFill="1" applyAlignment="1">
      <alignment horizontal="left"/>
    </xf>
    <xf numFmtId="0" fontId="5" fillId="6" borderId="0" xfId="0" applyFont="1" applyFill="1"/>
    <xf numFmtId="0" fontId="5" fillId="0" borderId="0" xfId="0" applyFont="1" applyFill="1"/>
    <xf numFmtId="0" fontId="8" fillId="0" borderId="0" xfId="0" applyFont="1"/>
    <xf numFmtId="0" fontId="9" fillId="0" borderId="0" xfId="0" applyFont="1" applyAlignment="1">
      <alignment horizontal="center"/>
    </xf>
    <xf numFmtId="0" fontId="9" fillId="0" borderId="0" xfId="0" applyFont="1" applyAlignment="1">
      <alignment horizontal="left"/>
    </xf>
    <xf numFmtId="0" fontId="9"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11" fontId="5" fillId="4" borderId="0" xfId="0" applyNumberFormat="1" applyFont="1" applyFill="1"/>
    <xf numFmtId="0" fontId="5" fillId="6" borderId="0" xfId="0" applyFont="1" applyFill="1" applyAlignment="1">
      <alignment horizontal="center"/>
    </xf>
    <xf numFmtId="0" fontId="6" fillId="6" borderId="0" xfId="0" applyFont="1" applyFill="1"/>
    <xf numFmtId="11" fontId="5" fillId="0" borderId="0" xfId="0" applyNumberFormat="1" applyFont="1"/>
    <xf numFmtId="0" fontId="8" fillId="0" borderId="0" xfId="0" applyFont="1" applyAlignment="1">
      <alignment horizontal="center"/>
    </xf>
    <xf numFmtId="0" fontId="10" fillId="0" borderId="0" xfId="0" applyFont="1" applyAlignment="1">
      <alignment horizontal="center"/>
    </xf>
    <xf numFmtId="3" fontId="11" fillId="0" borderId="0" xfId="0" applyNumberFormat="1" applyFont="1" applyAlignment="1">
      <alignment horizontal="center"/>
    </xf>
    <xf numFmtId="3" fontId="9" fillId="0" borderId="0" xfId="0" applyNumberFormat="1" applyFont="1" applyAlignment="1">
      <alignment horizontal="center"/>
    </xf>
    <xf numFmtId="3" fontId="10" fillId="0" borderId="0" xfId="0" applyNumberFormat="1" applyFont="1" applyAlignment="1">
      <alignment horizontal="center"/>
    </xf>
    <xf numFmtId="3" fontId="8" fillId="0" borderId="0" xfId="0" applyNumberFormat="1" applyFont="1" applyAlignment="1">
      <alignment horizontal="center"/>
    </xf>
    <xf numFmtId="2" fontId="8" fillId="0" borderId="0" xfId="0" applyNumberFormat="1" applyFont="1" applyAlignment="1">
      <alignment horizontal="center"/>
    </xf>
    <xf numFmtId="2" fontId="5" fillId="0" borderId="0" xfId="0" applyNumberFormat="1" applyFont="1" applyAlignment="1">
      <alignment horizontal="center"/>
    </xf>
    <xf numFmtId="164" fontId="5" fillId="0" borderId="0" xfId="0" applyNumberFormat="1" applyFont="1" applyAlignment="1">
      <alignment horizontal="center"/>
    </xf>
    <xf numFmtId="0" fontId="9" fillId="0" borderId="0" xfId="0" applyFont="1" applyAlignment="1"/>
    <xf numFmtId="164" fontId="7" fillId="0" borderId="0" xfId="0" applyNumberFormat="1" applyFont="1" applyAlignment="1">
      <alignment horizontal="center"/>
    </xf>
    <xf numFmtId="165" fontId="5" fillId="0" borderId="0" xfId="0" applyNumberFormat="1" applyFont="1" applyAlignment="1">
      <alignment horizontal="center"/>
    </xf>
    <xf numFmtId="165" fontId="7" fillId="0" borderId="0" xfId="0" applyNumberFormat="1" applyFont="1" applyAlignment="1">
      <alignment horizontal="center"/>
    </xf>
    <xf numFmtId="0" fontId="6" fillId="0" borderId="0" xfId="0" applyFont="1" applyAlignment="1">
      <alignment horizontal="center"/>
    </xf>
    <xf numFmtId="0" fontId="12" fillId="0" borderId="0" xfId="0" applyFont="1"/>
    <xf numFmtId="3" fontId="6" fillId="0" borderId="0" xfId="0" applyNumberFormat="1" applyFont="1" applyFill="1" applyAlignment="1">
      <alignment horizontal="center"/>
    </xf>
    <xf numFmtId="0" fontId="5" fillId="0" borderId="0" xfId="0" applyFont="1" applyFill="1" applyAlignment="1">
      <alignment horizontal="center"/>
    </xf>
    <xf numFmtId="2" fontId="5" fillId="0" borderId="0" xfId="0" applyNumberFormat="1" applyFont="1" applyFill="1" applyAlignment="1">
      <alignment horizontal="center"/>
    </xf>
    <xf numFmtId="0" fontId="13" fillId="0" borderId="0" xfId="0" applyFont="1" applyAlignment="1">
      <alignment horizontal="center"/>
    </xf>
    <xf numFmtId="3" fontId="5" fillId="0" borderId="0" xfId="0" applyNumberFormat="1" applyFont="1"/>
    <xf numFmtId="0" fontId="17" fillId="0" borderId="0" xfId="0" applyFont="1" applyAlignment="1">
      <alignment horizontal="left"/>
    </xf>
    <xf numFmtId="3" fontId="18" fillId="0" borderId="0" xfId="0" applyNumberFormat="1" applyFont="1" applyAlignment="1">
      <alignment horizontal="center"/>
    </xf>
    <xf numFmtId="0" fontId="18" fillId="0" borderId="0" xfId="0" applyFont="1" applyAlignment="1">
      <alignment horizontal="center"/>
    </xf>
    <xf numFmtId="0" fontId="18" fillId="0" borderId="0" xfId="0" applyFont="1" applyAlignment="1">
      <alignment horizontal="left"/>
    </xf>
    <xf numFmtId="3" fontId="20" fillId="7" borderId="3" xfId="1" applyNumberFormat="1" applyFont="1" applyBorder="1" applyAlignment="1">
      <alignment horizontal="center"/>
    </xf>
    <xf numFmtId="0" fontId="20" fillId="7" borderId="2" xfId="1" applyFont="1" applyBorder="1" applyAlignment="1">
      <alignment horizontal="center"/>
    </xf>
    <xf numFmtId="0" fontId="21" fillId="9" borderId="3" xfId="3" applyFont="1" applyBorder="1" applyAlignment="1">
      <alignment horizontal="center"/>
    </xf>
    <xf numFmtId="0" fontId="21" fillId="9" borderId="2" xfId="3" applyFont="1" applyBorder="1" applyAlignment="1">
      <alignment horizontal="center"/>
    </xf>
    <xf numFmtId="0" fontId="17" fillId="0" borderId="0" xfId="0" applyFont="1" applyAlignment="1">
      <alignment horizontal="center"/>
    </xf>
    <xf numFmtId="0" fontId="22" fillId="8" borderId="0" xfId="2" applyFont="1" applyAlignment="1">
      <alignment horizontal="center"/>
    </xf>
    <xf numFmtId="3" fontId="23" fillId="7" borderId="1" xfId="1" applyNumberFormat="1" applyFont="1" applyBorder="1" applyAlignment="1">
      <alignment horizontal="center"/>
    </xf>
    <xf numFmtId="3" fontId="23" fillId="7" borderId="0" xfId="1" applyNumberFormat="1" applyFont="1" applyAlignment="1">
      <alignment horizontal="center"/>
    </xf>
    <xf numFmtId="0" fontId="23" fillId="7" borderId="0" xfId="1" applyFont="1" applyAlignment="1">
      <alignment horizontal="center"/>
    </xf>
    <xf numFmtId="2" fontId="23" fillId="7" borderId="0" xfId="1" applyNumberFormat="1" applyFont="1" applyAlignment="1">
      <alignment horizontal="center"/>
    </xf>
    <xf numFmtId="11" fontId="23" fillId="7" borderId="0" xfId="1" applyNumberFormat="1" applyFont="1" applyAlignment="1">
      <alignment horizontal="center"/>
    </xf>
    <xf numFmtId="3" fontId="24" fillId="9" borderId="1" xfId="3" applyNumberFormat="1" applyFont="1" applyBorder="1" applyAlignment="1">
      <alignment horizontal="center"/>
    </xf>
    <xf numFmtId="0" fontId="24" fillId="9" borderId="0" xfId="3" applyFont="1" applyAlignment="1">
      <alignment horizontal="center"/>
    </xf>
    <xf numFmtId="2" fontId="24" fillId="9" borderId="0" xfId="3" applyNumberFormat="1" applyFont="1" applyAlignment="1">
      <alignment horizontal="center"/>
    </xf>
    <xf numFmtId="11" fontId="24" fillId="9" borderId="0" xfId="3" applyNumberFormat="1" applyFont="1" applyAlignment="1">
      <alignment horizontal="center"/>
    </xf>
    <xf numFmtId="0" fontId="8" fillId="0" borderId="0" xfId="0" applyFont="1" applyAlignment="1">
      <alignment horizontal="left"/>
    </xf>
    <xf numFmtId="0" fontId="8" fillId="0" borderId="0" xfId="0" applyFont="1" applyAlignment="1">
      <alignment horizontal="left"/>
    </xf>
    <xf numFmtId="0" fontId="8" fillId="0" borderId="0" xfId="0" applyFont="1" applyAlignment="1"/>
    <xf numFmtId="2" fontId="0" fillId="0" borderId="0" xfId="0" applyNumberFormat="1"/>
    <xf numFmtId="164" fontId="0" fillId="0" borderId="0" xfId="0" applyNumberFormat="1" applyAlignment="1">
      <alignment horizontal="center"/>
    </xf>
    <xf numFmtId="0" fontId="26" fillId="0" borderId="0" xfId="0" applyFont="1" applyAlignment="1">
      <alignment horizontal="center"/>
    </xf>
    <xf numFmtId="3" fontId="0" fillId="0" borderId="0" xfId="0" applyNumberFormat="1" applyAlignment="1">
      <alignment horizontal="center"/>
    </xf>
    <xf numFmtId="0" fontId="26" fillId="0" borderId="0" xfId="0" applyFont="1"/>
    <xf numFmtId="0" fontId="5" fillId="0" borderId="0" xfId="0" applyFont="1" applyAlignment="1">
      <alignment horizontal="center" vertical="center"/>
    </xf>
    <xf numFmtId="2" fontId="5" fillId="0" borderId="0" xfId="0" applyNumberFormat="1" applyFont="1" applyAlignment="1">
      <alignment horizontal="center" vertical="center"/>
    </xf>
    <xf numFmtId="2" fontId="6" fillId="0" borderId="0" xfId="0" applyNumberFormat="1" applyFont="1" applyAlignment="1">
      <alignment horizontal="center" vertical="center"/>
    </xf>
    <xf numFmtId="0" fontId="5" fillId="0" borderId="0" xfId="0" applyFont="1" applyAlignment="1"/>
    <xf numFmtId="0" fontId="7" fillId="0" borderId="0" xfId="0" applyFont="1" applyAlignment="1">
      <alignment horizontal="center" vertical="center"/>
    </xf>
    <xf numFmtId="0" fontId="20" fillId="7" borderId="0" xfId="1" applyFont="1" applyBorder="1" applyAlignment="1">
      <alignment horizontal="center"/>
    </xf>
    <xf numFmtId="165" fontId="1" fillId="0" borderId="0" xfId="0" applyNumberFormat="1" applyFont="1" applyAlignment="1">
      <alignment horizontal="center"/>
    </xf>
    <xf numFmtId="0" fontId="20" fillId="7" borderId="1" xfId="1" applyFont="1" applyBorder="1" applyAlignment="1"/>
    <xf numFmtId="0" fontId="8" fillId="0" borderId="0" xfId="0" applyFont="1" applyAlignment="1">
      <alignment horizontal="left"/>
    </xf>
    <xf numFmtId="2" fontId="9" fillId="0" borderId="0" xfId="0" applyNumberFormat="1" applyFont="1" applyAlignment="1">
      <alignment horizontal="center"/>
    </xf>
    <xf numFmtId="164" fontId="9" fillId="0" borderId="0" xfId="0" applyNumberFormat="1" applyFont="1" applyAlignment="1">
      <alignment horizontal="center"/>
    </xf>
    <xf numFmtId="0" fontId="27" fillId="0" borderId="0" xfId="0" applyFont="1" applyAlignment="1">
      <alignment horizontal="center"/>
    </xf>
    <xf numFmtId="0" fontId="18" fillId="0" borderId="0" xfId="0" applyFont="1"/>
    <xf numFmtId="165" fontId="9" fillId="0" borderId="0" xfId="0" applyNumberFormat="1" applyFont="1" applyAlignment="1">
      <alignment horizontal="center"/>
    </xf>
    <xf numFmtId="165" fontId="8" fillId="0" borderId="0" xfId="0" applyNumberFormat="1" applyFont="1" applyAlignment="1">
      <alignment horizontal="center"/>
    </xf>
    <xf numFmtId="0" fontId="11" fillId="0" borderId="0" xfId="0" applyFont="1" applyAlignment="1">
      <alignment horizontal="center"/>
    </xf>
    <xf numFmtId="0" fontId="0" fillId="0" borderId="0" xfId="0" applyAlignment="1">
      <alignment horizontal="center" vertical="center"/>
    </xf>
    <xf numFmtId="0" fontId="8" fillId="0" borderId="0" xfId="0" applyFont="1" applyAlignment="1">
      <alignment horizontal="left"/>
    </xf>
    <xf numFmtId="0" fontId="19" fillId="8" borderId="0" xfId="2" applyFont="1" applyBorder="1" applyAlignment="1">
      <alignment horizontal="center" vertical="top" wrapText="1"/>
    </xf>
    <xf numFmtId="0" fontId="19" fillId="8" borderId="2" xfId="2" applyFont="1" applyBorder="1" applyAlignment="1">
      <alignment horizontal="center" vertical="top" wrapText="1"/>
    </xf>
    <xf numFmtId="0" fontId="21" fillId="9" borderId="1" xfId="3" applyFont="1" applyBorder="1" applyAlignment="1">
      <alignment horizontal="center"/>
    </xf>
    <xf numFmtId="0" fontId="21" fillId="9" borderId="0" xfId="3" applyFont="1" applyBorder="1" applyAlignment="1">
      <alignment horizontal="center"/>
    </xf>
  </cellXfs>
  <cellStyles count="4">
    <cellStyle name="Bad" xfId="2" builtinId="27"/>
    <cellStyle name="Good" xfId="1"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2D25-AE3E-1540-B9CC-011235E6F954}">
  <dimension ref="A1:H13"/>
  <sheetViews>
    <sheetView zoomScale="150" zoomScaleNormal="150" workbookViewId="0">
      <selection activeCell="B3" sqref="B3"/>
    </sheetView>
  </sheetViews>
  <sheetFormatPr baseColWidth="10" defaultRowHeight="16"/>
  <cols>
    <col min="2" max="2" width="20.5" customWidth="1"/>
    <col min="3" max="3" width="14.33203125" customWidth="1"/>
    <col min="4" max="4" width="15" customWidth="1"/>
    <col min="5" max="5" width="13.5" customWidth="1"/>
    <col min="7" max="7" width="15.5" customWidth="1"/>
    <col min="8" max="8" width="15.33203125" customWidth="1"/>
  </cols>
  <sheetData>
    <row r="1" spans="1:8">
      <c r="A1" s="90" t="s">
        <v>850</v>
      </c>
    </row>
    <row r="4" spans="1:8">
      <c r="A4" s="88" t="s">
        <v>10</v>
      </c>
      <c r="B4" s="88" t="s">
        <v>846</v>
      </c>
      <c r="C4" s="88" t="s">
        <v>851</v>
      </c>
      <c r="D4" s="88" t="s">
        <v>852</v>
      </c>
      <c r="E4" s="88" t="s">
        <v>853</v>
      </c>
      <c r="F4" s="88" t="s">
        <v>854</v>
      </c>
      <c r="G4" s="88" t="s">
        <v>855</v>
      </c>
      <c r="H4" s="88" t="s">
        <v>856</v>
      </c>
    </row>
    <row r="5" spans="1:8">
      <c r="A5" s="107" t="s">
        <v>14</v>
      </c>
      <c r="B5" s="1" t="s">
        <v>857</v>
      </c>
      <c r="C5" s="89">
        <v>46</v>
      </c>
      <c r="D5" s="89">
        <v>6563</v>
      </c>
      <c r="E5" s="89">
        <v>30874</v>
      </c>
      <c r="F5" s="89">
        <v>106966</v>
      </c>
      <c r="G5" s="89">
        <v>98611</v>
      </c>
      <c r="H5" s="89">
        <v>8740889</v>
      </c>
    </row>
    <row r="6" spans="1:8">
      <c r="A6" s="107"/>
      <c r="B6" s="1" t="s">
        <v>847</v>
      </c>
      <c r="C6" s="89">
        <v>46</v>
      </c>
      <c r="D6" s="89">
        <v>10928</v>
      </c>
      <c r="E6" s="89">
        <v>25008</v>
      </c>
      <c r="F6" s="89">
        <v>91417</v>
      </c>
      <c r="G6" s="89">
        <v>52639</v>
      </c>
      <c r="H6" s="89">
        <v>14586231</v>
      </c>
    </row>
    <row r="7" spans="1:8">
      <c r="A7" s="107"/>
      <c r="B7" s="1" t="s">
        <v>858</v>
      </c>
      <c r="C7" s="89">
        <v>46</v>
      </c>
      <c r="D7" s="89">
        <v>20040</v>
      </c>
      <c r="E7" s="89">
        <v>61640</v>
      </c>
      <c r="F7" s="89">
        <v>175605</v>
      </c>
      <c r="G7" s="89">
        <v>166598</v>
      </c>
      <c r="H7" s="89">
        <v>8779352</v>
      </c>
    </row>
    <row r="8" spans="1:8">
      <c r="A8" s="107"/>
      <c r="B8" s="1" t="s">
        <v>848</v>
      </c>
      <c r="C8" s="89">
        <v>46</v>
      </c>
      <c r="D8" s="89">
        <v>39865</v>
      </c>
      <c r="E8" s="89">
        <v>103146</v>
      </c>
      <c r="F8" s="89">
        <v>326022</v>
      </c>
      <c r="G8" s="89">
        <v>299183</v>
      </c>
      <c r="H8" s="89">
        <v>12082766</v>
      </c>
    </row>
    <row r="9" spans="1:8">
      <c r="A9" s="1"/>
      <c r="B9" s="1"/>
      <c r="C9" s="89"/>
      <c r="D9" s="89"/>
      <c r="E9" s="89"/>
      <c r="F9" s="89"/>
      <c r="G9" s="89"/>
      <c r="H9" s="89"/>
    </row>
    <row r="10" spans="1:8">
      <c r="A10" s="107" t="s">
        <v>15</v>
      </c>
      <c r="B10" s="1" t="s">
        <v>857</v>
      </c>
      <c r="C10" s="89">
        <v>50</v>
      </c>
      <c r="D10" s="89">
        <v>114</v>
      </c>
      <c r="E10" s="89">
        <v>297</v>
      </c>
      <c r="F10" s="89">
        <v>793.8</v>
      </c>
      <c r="G10" s="89">
        <v>355</v>
      </c>
      <c r="H10" s="89">
        <v>117302</v>
      </c>
    </row>
    <row r="11" spans="1:8">
      <c r="A11" s="107"/>
      <c r="B11" s="1" t="s">
        <v>847</v>
      </c>
      <c r="C11" s="89">
        <v>50</v>
      </c>
      <c r="D11" s="89">
        <v>74</v>
      </c>
      <c r="E11" s="89">
        <v>119</v>
      </c>
      <c r="F11" s="89">
        <v>801.2</v>
      </c>
      <c r="G11" s="89">
        <v>274</v>
      </c>
      <c r="H11" s="89">
        <v>2451242</v>
      </c>
    </row>
    <row r="12" spans="1:8">
      <c r="A12" s="107"/>
      <c r="B12" s="1" t="s">
        <v>858</v>
      </c>
      <c r="C12" s="89">
        <v>50</v>
      </c>
      <c r="D12" s="89">
        <v>75</v>
      </c>
      <c r="E12" s="89">
        <v>102</v>
      </c>
      <c r="F12" s="89">
        <v>1429.5</v>
      </c>
      <c r="G12" s="89">
        <v>251.8</v>
      </c>
      <c r="H12" s="89">
        <v>156817</v>
      </c>
    </row>
    <row r="13" spans="1:8">
      <c r="A13" s="107"/>
      <c r="B13" s="1" t="s">
        <v>848</v>
      </c>
      <c r="C13" s="89">
        <v>50</v>
      </c>
      <c r="D13" s="89">
        <v>99</v>
      </c>
      <c r="E13" s="89">
        <v>211</v>
      </c>
      <c r="F13" s="89">
        <v>22664</v>
      </c>
      <c r="G13" s="89">
        <v>7082</v>
      </c>
      <c r="H13" s="89">
        <v>1862907</v>
      </c>
    </row>
  </sheetData>
  <mergeCells count="2">
    <mergeCell ref="A5:A8"/>
    <mergeCell ref="A10:A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FAB9-150E-F94C-9C62-AFF054C3360A}">
  <dimension ref="A1:M116"/>
  <sheetViews>
    <sheetView workbookViewId="0">
      <selection activeCell="F8" sqref="F8"/>
    </sheetView>
  </sheetViews>
  <sheetFormatPr baseColWidth="10" defaultRowHeight="16"/>
  <cols>
    <col min="1" max="1" width="45" style="37" customWidth="1"/>
    <col min="2" max="2" width="18.1640625" style="37" customWidth="1"/>
    <col min="3" max="3" width="31.83203125" style="37" customWidth="1"/>
    <col min="4" max="4" width="10.83203125" style="37"/>
    <col min="5" max="5" width="17" style="37" customWidth="1"/>
    <col min="6" max="6" width="188.83203125" style="37" customWidth="1"/>
    <col min="7" max="16384" width="10.83203125" style="37"/>
  </cols>
  <sheetData>
    <row r="1" spans="1:6" s="36" customFormat="1" ht="18">
      <c r="A1" s="33" t="s">
        <v>978</v>
      </c>
      <c r="B1" s="34"/>
      <c r="C1" s="34"/>
      <c r="D1" s="34"/>
      <c r="E1" s="34"/>
      <c r="F1" s="35"/>
    </row>
    <row r="2" spans="1:6" s="36" customFormat="1" ht="18">
      <c r="A2" s="36" t="s">
        <v>995</v>
      </c>
      <c r="B2" s="34"/>
      <c r="C2" s="34"/>
      <c r="D2" s="34"/>
      <c r="E2" s="34"/>
      <c r="F2" s="35"/>
    </row>
    <row r="3" spans="1:6" s="36" customFormat="1" ht="18">
      <c r="A3" s="36" t="s">
        <v>654</v>
      </c>
      <c r="B3" s="34"/>
      <c r="C3" s="34"/>
      <c r="D3" s="34"/>
      <c r="E3" s="34"/>
      <c r="F3" s="35"/>
    </row>
    <row r="4" spans="1:6" s="36" customFormat="1" ht="18">
      <c r="A4" s="36" t="s">
        <v>655</v>
      </c>
      <c r="B4" s="34"/>
      <c r="C4" s="34"/>
      <c r="D4" s="34"/>
      <c r="E4" s="34"/>
      <c r="F4" s="35"/>
    </row>
    <row r="5" spans="1:6" s="36" customFormat="1" ht="18">
      <c r="A5" s="36" t="s">
        <v>996</v>
      </c>
      <c r="B5" s="34"/>
      <c r="C5" s="34"/>
      <c r="D5" s="34"/>
      <c r="E5" s="34"/>
      <c r="F5" s="35"/>
    </row>
    <row r="6" spans="1:6">
      <c r="B6" s="38"/>
      <c r="C6" s="38"/>
      <c r="D6" s="38"/>
      <c r="E6" s="38"/>
      <c r="F6" s="39"/>
    </row>
    <row r="7" spans="1:6">
      <c r="A7" s="13" t="s">
        <v>656</v>
      </c>
      <c r="B7" s="12" t="s">
        <v>657</v>
      </c>
      <c r="C7" s="12" t="s">
        <v>658</v>
      </c>
      <c r="D7" s="12" t="s">
        <v>659</v>
      </c>
      <c r="E7" s="12" t="s">
        <v>660</v>
      </c>
      <c r="F7" s="14" t="s">
        <v>661</v>
      </c>
    </row>
    <row r="8" spans="1:6" s="15" customFormat="1">
      <c r="A8" s="15" t="s">
        <v>989</v>
      </c>
      <c r="B8" s="16" t="s">
        <v>662</v>
      </c>
      <c r="C8" s="16" t="s">
        <v>663</v>
      </c>
      <c r="D8" s="16">
        <v>215</v>
      </c>
      <c r="E8" s="16" t="s">
        <v>867</v>
      </c>
      <c r="F8" s="17" t="s">
        <v>664</v>
      </c>
    </row>
    <row r="9" spans="1:6" s="15" customFormat="1">
      <c r="A9" s="15" t="s">
        <v>989</v>
      </c>
      <c r="B9" s="16" t="s">
        <v>665</v>
      </c>
      <c r="C9" s="16" t="s">
        <v>666</v>
      </c>
      <c r="D9" s="16">
        <v>204</v>
      </c>
      <c r="E9" s="16" t="s">
        <v>868</v>
      </c>
      <c r="F9" s="17" t="s">
        <v>667</v>
      </c>
    </row>
    <row r="10" spans="1:6" s="15" customFormat="1">
      <c r="A10" s="15" t="s">
        <v>989</v>
      </c>
      <c r="B10" s="16" t="s">
        <v>662</v>
      </c>
      <c r="C10" s="16" t="s">
        <v>668</v>
      </c>
      <c r="D10" s="16">
        <v>196</v>
      </c>
      <c r="E10" s="16" t="s">
        <v>869</v>
      </c>
      <c r="F10" s="17" t="s">
        <v>669</v>
      </c>
    </row>
    <row r="11" spans="1:6" s="15" customFormat="1">
      <c r="A11" s="15" t="s">
        <v>989</v>
      </c>
      <c r="B11" s="16" t="s">
        <v>665</v>
      </c>
      <c r="C11" s="16" t="s">
        <v>670</v>
      </c>
      <c r="D11" s="16">
        <v>144</v>
      </c>
      <c r="E11" s="16" t="s">
        <v>870</v>
      </c>
      <c r="F11" s="17" t="s">
        <v>671</v>
      </c>
    </row>
    <row r="12" spans="1:6" s="15" customFormat="1">
      <c r="A12" s="15" t="s">
        <v>989</v>
      </c>
      <c r="B12" s="16" t="s">
        <v>665</v>
      </c>
      <c r="C12" s="16" t="s">
        <v>672</v>
      </c>
      <c r="D12" s="16">
        <v>111</v>
      </c>
      <c r="E12" s="16" t="s">
        <v>871</v>
      </c>
      <c r="F12" s="17" t="s">
        <v>673</v>
      </c>
    </row>
    <row r="13" spans="1:6" s="15" customFormat="1">
      <c r="A13" s="15" t="s">
        <v>989</v>
      </c>
      <c r="B13" s="16" t="s">
        <v>662</v>
      </c>
      <c r="C13" s="16" t="s">
        <v>674</v>
      </c>
      <c r="D13" s="16">
        <v>89</v>
      </c>
      <c r="E13" s="16" t="s">
        <v>872</v>
      </c>
      <c r="F13" s="17" t="s">
        <v>675</v>
      </c>
    </row>
    <row r="14" spans="1:6" s="15" customFormat="1">
      <c r="A14" s="15" t="s">
        <v>989</v>
      </c>
      <c r="B14" s="16" t="s">
        <v>662</v>
      </c>
      <c r="C14" s="16" t="s">
        <v>676</v>
      </c>
      <c r="D14" s="16">
        <v>73</v>
      </c>
      <c r="E14" s="16" t="s">
        <v>873</v>
      </c>
      <c r="F14" s="18"/>
    </row>
    <row r="15" spans="1:6" s="15" customFormat="1">
      <c r="A15" s="15" t="s">
        <v>989</v>
      </c>
      <c r="B15" s="16" t="s">
        <v>662</v>
      </c>
      <c r="C15" s="16" t="s">
        <v>677</v>
      </c>
      <c r="D15" s="16">
        <v>56</v>
      </c>
      <c r="E15" s="16" t="s">
        <v>874</v>
      </c>
      <c r="F15" s="17" t="s">
        <v>678</v>
      </c>
    </row>
    <row r="16" spans="1:6" s="15" customFormat="1">
      <c r="A16" s="15" t="s">
        <v>989</v>
      </c>
      <c r="B16" s="16" t="s">
        <v>665</v>
      </c>
      <c r="C16" s="16" t="s">
        <v>679</v>
      </c>
      <c r="D16" s="16">
        <v>27</v>
      </c>
      <c r="E16" s="16" t="s">
        <v>875</v>
      </c>
      <c r="F16" s="18"/>
    </row>
    <row r="17" spans="1:6" s="15" customFormat="1">
      <c r="A17" s="15" t="s">
        <v>989</v>
      </c>
      <c r="B17" s="16" t="s">
        <v>665</v>
      </c>
      <c r="C17" s="16" t="s">
        <v>680</v>
      </c>
      <c r="D17" s="16">
        <v>16</v>
      </c>
      <c r="E17" s="16" t="s">
        <v>876</v>
      </c>
      <c r="F17" s="18"/>
    </row>
    <row r="18" spans="1:6" s="15" customFormat="1">
      <c r="A18" s="15" t="s">
        <v>989</v>
      </c>
      <c r="B18" s="16" t="s">
        <v>665</v>
      </c>
      <c r="C18" s="16" t="s">
        <v>681</v>
      </c>
      <c r="D18" s="16">
        <v>13</v>
      </c>
      <c r="E18" s="16" t="s">
        <v>877</v>
      </c>
      <c r="F18" s="17" t="s">
        <v>682</v>
      </c>
    </row>
    <row r="19" spans="1:6" s="15" customFormat="1">
      <c r="A19" s="15" t="s">
        <v>989</v>
      </c>
      <c r="B19" s="16" t="s">
        <v>665</v>
      </c>
      <c r="C19" s="16" t="s">
        <v>683</v>
      </c>
      <c r="D19" s="16">
        <v>11</v>
      </c>
      <c r="E19" s="16" t="s">
        <v>878</v>
      </c>
      <c r="F19" s="17" t="s">
        <v>576</v>
      </c>
    </row>
    <row r="20" spans="1:6" s="15" customFormat="1">
      <c r="A20" s="15" t="s">
        <v>989</v>
      </c>
      <c r="B20" s="16" t="s">
        <v>665</v>
      </c>
      <c r="C20" s="16" t="s">
        <v>684</v>
      </c>
      <c r="D20" s="16">
        <v>11</v>
      </c>
      <c r="E20" s="16" t="s">
        <v>879</v>
      </c>
      <c r="F20" s="18"/>
    </row>
    <row r="21" spans="1:6" s="15" customFormat="1">
      <c r="A21" s="15" t="s">
        <v>989</v>
      </c>
      <c r="B21" s="16" t="s">
        <v>665</v>
      </c>
      <c r="C21" s="16" t="s">
        <v>685</v>
      </c>
      <c r="D21" s="16">
        <v>11</v>
      </c>
      <c r="E21" s="16" t="s">
        <v>880</v>
      </c>
      <c r="F21" s="17" t="s">
        <v>686</v>
      </c>
    </row>
    <row r="22" spans="1:6" s="15" customFormat="1">
      <c r="A22" s="15" t="s">
        <v>989</v>
      </c>
      <c r="B22" s="16" t="s">
        <v>665</v>
      </c>
      <c r="C22" s="16" t="s">
        <v>687</v>
      </c>
      <c r="D22" s="16">
        <v>9</v>
      </c>
      <c r="E22" s="16" t="s">
        <v>881</v>
      </c>
      <c r="F22" s="17" t="s">
        <v>688</v>
      </c>
    </row>
    <row r="23" spans="1:6" s="19" customFormat="1">
      <c r="A23" s="19" t="s">
        <v>689</v>
      </c>
      <c r="B23" s="20" t="s">
        <v>662</v>
      </c>
      <c r="C23" s="20" t="s">
        <v>690</v>
      </c>
      <c r="D23" s="20">
        <v>36986</v>
      </c>
      <c r="E23" s="20" t="s">
        <v>882</v>
      </c>
      <c r="F23" s="21" t="s">
        <v>602</v>
      </c>
    </row>
    <row r="24" spans="1:6" s="19" customFormat="1">
      <c r="A24" s="19" t="s">
        <v>689</v>
      </c>
      <c r="B24" s="20" t="s">
        <v>662</v>
      </c>
      <c r="C24" s="20" t="s">
        <v>691</v>
      </c>
      <c r="D24" s="20">
        <v>8488</v>
      </c>
      <c r="E24" s="20" t="s">
        <v>883</v>
      </c>
      <c r="F24" s="21" t="s">
        <v>294</v>
      </c>
    </row>
    <row r="25" spans="1:6" s="19" customFormat="1">
      <c r="A25" s="19" t="s">
        <v>689</v>
      </c>
      <c r="B25" s="20" t="s">
        <v>665</v>
      </c>
      <c r="C25" s="20" t="s">
        <v>692</v>
      </c>
      <c r="D25" s="20">
        <v>8248</v>
      </c>
      <c r="E25" s="20" t="s">
        <v>884</v>
      </c>
      <c r="F25" s="21" t="s">
        <v>52</v>
      </c>
    </row>
    <row r="26" spans="1:6" s="19" customFormat="1">
      <c r="A26" s="19" t="s">
        <v>689</v>
      </c>
      <c r="B26" s="20" t="s">
        <v>665</v>
      </c>
      <c r="C26" s="20" t="s">
        <v>693</v>
      </c>
      <c r="D26" s="20">
        <v>6740</v>
      </c>
      <c r="E26" s="20" t="s">
        <v>885</v>
      </c>
      <c r="F26" s="22"/>
    </row>
    <row r="27" spans="1:6" s="19" customFormat="1">
      <c r="A27" s="19" t="s">
        <v>689</v>
      </c>
      <c r="B27" s="20" t="s">
        <v>662</v>
      </c>
      <c r="C27" s="20" t="s">
        <v>694</v>
      </c>
      <c r="D27" s="20">
        <v>6011</v>
      </c>
      <c r="E27" s="20" t="s">
        <v>886</v>
      </c>
      <c r="F27" s="22"/>
    </row>
    <row r="28" spans="1:6" s="19" customFormat="1">
      <c r="A28" s="19" t="s">
        <v>689</v>
      </c>
      <c r="B28" s="20" t="s">
        <v>662</v>
      </c>
      <c r="C28" s="20" t="s">
        <v>695</v>
      </c>
      <c r="D28" s="20">
        <v>5782</v>
      </c>
      <c r="E28" s="20" t="s">
        <v>887</v>
      </c>
      <c r="F28" s="22"/>
    </row>
    <row r="29" spans="1:6" s="19" customFormat="1">
      <c r="A29" s="19" t="s">
        <v>689</v>
      </c>
      <c r="B29" s="20" t="s">
        <v>665</v>
      </c>
      <c r="C29" s="20" t="s">
        <v>696</v>
      </c>
      <c r="D29" s="20">
        <v>4974</v>
      </c>
      <c r="E29" s="20" t="s">
        <v>888</v>
      </c>
      <c r="F29" s="21" t="s">
        <v>437</v>
      </c>
    </row>
    <row r="30" spans="1:6" s="19" customFormat="1">
      <c r="A30" s="19" t="s">
        <v>689</v>
      </c>
      <c r="B30" s="20" t="s">
        <v>662</v>
      </c>
      <c r="C30" s="20" t="s">
        <v>697</v>
      </c>
      <c r="D30" s="20">
        <v>4933</v>
      </c>
      <c r="E30" s="20" t="s">
        <v>889</v>
      </c>
      <c r="F30" s="22"/>
    </row>
    <row r="31" spans="1:6" s="19" customFormat="1">
      <c r="A31" s="19" t="s">
        <v>689</v>
      </c>
      <c r="B31" s="20" t="s">
        <v>665</v>
      </c>
      <c r="C31" s="20" t="s">
        <v>698</v>
      </c>
      <c r="D31" s="20">
        <v>4874</v>
      </c>
      <c r="E31" s="20" t="s">
        <v>890</v>
      </c>
      <c r="F31" s="22"/>
    </row>
    <row r="32" spans="1:6" s="19" customFormat="1">
      <c r="A32" s="19" t="s">
        <v>689</v>
      </c>
      <c r="B32" s="20" t="s">
        <v>665</v>
      </c>
      <c r="C32" s="20" t="s">
        <v>699</v>
      </c>
      <c r="D32" s="20">
        <v>4786</v>
      </c>
      <c r="E32" s="20" t="s">
        <v>891</v>
      </c>
      <c r="F32" s="21" t="s">
        <v>700</v>
      </c>
    </row>
    <row r="33" spans="1:13" s="19" customFormat="1">
      <c r="A33" s="19" t="s">
        <v>689</v>
      </c>
      <c r="B33" s="20" t="s">
        <v>662</v>
      </c>
      <c r="C33" s="20" t="s">
        <v>701</v>
      </c>
      <c r="D33" s="20">
        <v>3974</v>
      </c>
      <c r="E33" s="20" t="s">
        <v>892</v>
      </c>
      <c r="F33" s="22"/>
    </row>
    <row r="34" spans="1:13" s="19" customFormat="1">
      <c r="A34" s="19" t="s">
        <v>689</v>
      </c>
      <c r="B34" s="20" t="s">
        <v>662</v>
      </c>
      <c r="C34" s="20" t="s">
        <v>702</v>
      </c>
      <c r="D34" s="20">
        <v>3926</v>
      </c>
      <c r="E34" s="20" t="s">
        <v>893</v>
      </c>
      <c r="F34" s="22"/>
    </row>
    <row r="35" spans="1:13" s="19" customFormat="1">
      <c r="A35" s="19" t="s">
        <v>689</v>
      </c>
      <c r="B35" s="20" t="s">
        <v>662</v>
      </c>
      <c r="C35" s="20" t="s">
        <v>703</v>
      </c>
      <c r="D35" s="20">
        <v>3417</v>
      </c>
      <c r="E35" s="20" t="s">
        <v>894</v>
      </c>
      <c r="F35" s="21" t="s">
        <v>239</v>
      </c>
    </row>
    <row r="36" spans="1:13" s="19" customFormat="1">
      <c r="A36" s="19" t="s">
        <v>689</v>
      </c>
      <c r="B36" s="20" t="s">
        <v>662</v>
      </c>
      <c r="C36" s="20" t="s">
        <v>704</v>
      </c>
      <c r="D36" s="20">
        <v>3235</v>
      </c>
      <c r="E36" s="20" t="s">
        <v>895</v>
      </c>
      <c r="F36" s="22"/>
    </row>
    <row r="37" spans="1:13" s="19" customFormat="1">
      <c r="A37" s="19" t="s">
        <v>689</v>
      </c>
      <c r="B37" s="20" t="s">
        <v>665</v>
      </c>
      <c r="C37" s="20" t="s">
        <v>705</v>
      </c>
      <c r="D37" s="20">
        <v>2310</v>
      </c>
      <c r="E37" s="20" t="s">
        <v>896</v>
      </c>
      <c r="F37" s="21" t="s">
        <v>481</v>
      </c>
    </row>
    <row r="38" spans="1:13" s="23" customFormat="1">
      <c r="A38" s="23" t="s">
        <v>990</v>
      </c>
      <c r="B38" s="24" t="s">
        <v>662</v>
      </c>
      <c r="C38" s="24" t="s">
        <v>706</v>
      </c>
      <c r="D38" s="24">
        <v>9169</v>
      </c>
      <c r="E38" s="24" t="s">
        <v>897</v>
      </c>
      <c r="F38" s="25" t="s">
        <v>707</v>
      </c>
      <c r="M38" s="40"/>
    </row>
    <row r="39" spans="1:13" s="23" customFormat="1">
      <c r="A39" s="23" t="s">
        <v>990</v>
      </c>
      <c r="B39" s="24" t="s">
        <v>662</v>
      </c>
      <c r="C39" s="24" t="s">
        <v>708</v>
      </c>
      <c r="D39" s="24">
        <v>5152</v>
      </c>
      <c r="E39" s="24" t="s">
        <v>898</v>
      </c>
      <c r="F39" s="25" t="s">
        <v>709</v>
      </c>
    </row>
    <row r="40" spans="1:13" s="23" customFormat="1">
      <c r="A40" s="23" t="s">
        <v>990</v>
      </c>
      <c r="B40" s="24" t="s">
        <v>662</v>
      </c>
      <c r="C40" s="24" t="s">
        <v>710</v>
      </c>
      <c r="D40" s="24">
        <v>4283</v>
      </c>
      <c r="E40" s="24" t="s">
        <v>899</v>
      </c>
      <c r="F40" s="25" t="s">
        <v>711</v>
      </c>
    </row>
    <row r="41" spans="1:13" s="23" customFormat="1">
      <c r="A41" s="23" t="s">
        <v>990</v>
      </c>
      <c r="B41" s="24" t="s">
        <v>662</v>
      </c>
      <c r="C41" s="24" t="s">
        <v>712</v>
      </c>
      <c r="D41" s="24">
        <v>4224</v>
      </c>
      <c r="E41" s="24" t="s">
        <v>900</v>
      </c>
      <c r="F41" s="25" t="s">
        <v>713</v>
      </c>
    </row>
    <row r="42" spans="1:13" s="23" customFormat="1">
      <c r="A42" s="23" t="s">
        <v>990</v>
      </c>
      <c r="B42" s="24" t="s">
        <v>662</v>
      </c>
      <c r="C42" s="24" t="s">
        <v>714</v>
      </c>
      <c r="D42" s="24">
        <v>4154</v>
      </c>
      <c r="E42" s="24" t="s">
        <v>901</v>
      </c>
      <c r="F42" s="26"/>
    </row>
    <row r="43" spans="1:13" s="23" customFormat="1">
      <c r="A43" s="23" t="s">
        <v>990</v>
      </c>
      <c r="B43" s="24" t="s">
        <v>665</v>
      </c>
      <c r="C43" s="24" t="s">
        <v>715</v>
      </c>
      <c r="D43" s="24">
        <v>3807</v>
      </c>
      <c r="E43" s="24" t="s">
        <v>902</v>
      </c>
      <c r="F43" s="25" t="s">
        <v>716</v>
      </c>
    </row>
    <row r="44" spans="1:13" s="23" customFormat="1">
      <c r="A44" s="23" t="s">
        <v>990</v>
      </c>
      <c r="B44" s="24" t="s">
        <v>662</v>
      </c>
      <c r="C44" s="24" t="s">
        <v>717</v>
      </c>
      <c r="D44" s="24">
        <v>3529</v>
      </c>
      <c r="E44" s="24" t="s">
        <v>903</v>
      </c>
      <c r="F44" s="25" t="s">
        <v>718</v>
      </c>
    </row>
    <row r="45" spans="1:13" s="23" customFormat="1">
      <c r="A45" s="23" t="s">
        <v>990</v>
      </c>
      <c r="B45" s="24" t="s">
        <v>662</v>
      </c>
      <c r="C45" s="24" t="s">
        <v>719</v>
      </c>
      <c r="D45" s="24">
        <v>2392</v>
      </c>
      <c r="E45" s="24" t="s">
        <v>904</v>
      </c>
      <c r="F45" s="26"/>
    </row>
    <row r="46" spans="1:13" s="23" customFormat="1">
      <c r="A46" s="23" t="s">
        <v>990</v>
      </c>
      <c r="B46" s="24" t="s">
        <v>665</v>
      </c>
      <c r="C46" s="24" t="s">
        <v>720</v>
      </c>
      <c r="D46" s="24">
        <v>1695</v>
      </c>
      <c r="E46" s="24" t="s">
        <v>905</v>
      </c>
      <c r="F46" s="25" t="s">
        <v>721</v>
      </c>
    </row>
    <row r="47" spans="1:13" s="23" customFormat="1">
      <c r="A47" s="23" t="s">
        <v>990</v>
      </c>
      <c r="B47" s="24" t="s">
        <v>662</v>
      </c>
      <c r="C47" s="24" t="s">
        <v>722</v>
      </c>
      <c r="D47" s="24">
        <v>1638</v>
      </c>
      <c r="E47" s="24" t="s">
        <v>906</v>
      </c>
      <c r="F47" s="26"/>
    </row>
    <row r="48" spans="1:13" s="23" customFormat="1">
      <c r="A48" s="23" t="s">
        <v>990</v>
      </c>
      <c r="B48" s="24" t="s">
        <v>662</v>
      </c>
      <c r="C48" s="24" t="s">
        <v>723</v>
      </c>
      <c r="D48" s="24">
        <v>1616</v>
      </c>
      <c r="E48" s="24" t="s">
        <v>907</v>
      </c>
      <c r="F48" s="25" t="s">
        <v>606</v>
      </c>
    </row>
    <row r="49" spans="1:6" s="23" customFormat="1">
      <c r="A49" s="23" t="s">
        <v>990</v>
      </c>
      <c r="B49" s="24" t="s">
        <v>662</v>
      </c>
      <c r="C49" s="24" t="s">
        <v>724</v>
      </c>
      <c r="D49" s="24">
        <v>1411</v>
      </c>
      <c r="E49" s="24" t="s">
        <v>908</v>
      </c>
      <c r="F49" s="25" t="s">
        <v>230</v>
      </c>
    </row>
    <row r="50" spans="1:6" s="23" customFormat="1">
      <c r="A50" s="23" t="s">
        <v>990</v>
      </c>
      <c r="B50" s="24" t="s">
        <v>665</v>
      </c>
      <c r="C50" s="24" t="s">
        <v>725</v>
      </c>
      <c r="D50" s="24">
        <v>1292</v>
      </c>
      <c r="E50" s="24" t="s">
        <v>909</v>
      </c>
      <c r="F50" s="25" t="s">
        <v>726</v>
      </c>
    </row>
    <row r="51" spans="1:6" s="23" customFormat="1">
      <c r="A51" s="23" t="s">
        <v>990</v>
      </c>
      <c r="B51" s="24" t="s">
        <v>662</v>
      </c>
      <c r="C51" s="24" t="s">
        <v>727</v>
      </c>
      <c r="D51" s="24">
        <v>891</v>
      </c>
      <c r="E51" s="24" t="s">
        <v>910</v>
      </c>
      <c r="F51" s="25" t="s">
        <v>728</v>
      </c>
    </row>
    <row r="52" spans="1:6" s="23" customFormat="1">
      <c r="A52" s="23" t="s">
        <v>990</v>
      </c>
      <c r="B52" s="24" t="s">
        <v>662</v>
      </c>
      <c r="C52" s="24" t="s">
        <v>729</v>
      </c>
      <c r="D52" s="24">
        <v>804</v>
      </c>
      <c r="E52" s="24" t="s">
        <v>911</v>
      </c>
      <c r="F52" s="25" t="s">
        <v>730</v>
      </c>
    </row>
    <row r="53" spans="1:6" s="23" customFormat="1">
      <c r="A53" s="23" t="s">
        <v>990</v>
      </c>
      <c r="B53" s="24" t="s">
        <v>662</v>
      </c>
      <c r="C53" s="24" t="s">
        <v>731</v>
      </c>
      <c r="D53" s="24">
        <v>689</v>
      </c>
      <c r="E53" s="24" t="s">
        <v>912</v>
      </c>
      <c r="F53" s="25" t="s">
        <v>732</v>
      </c>
    </row>
    <row r="54" spans="1:6" s="23" customFormat="1">
      <c r="A54" s="23" t="s">
        <v>990</v>
      </c>
      <c r="B54" s="24" t="s">
        <v>662</v>
      </c>
      <c r="C54" s="24" t="s">
        <v>733</v>
      </c>
      <c r="D54" s="24">
        <v>558</v>
      </c>
      <c r="E54" s="24" t="s">
        <v>913</v>
      </c>
      <c r="F54" s="26"/>
    </row>
    <row r="55" spans="1:6" s="23" customFormat="1">
      <c r="A55" s="23" t="s">
        <v>990</v>
      </c>
      <c r="B55" s="24" t="s">
        <v>662</v>
      </c>
      <c r="C55" s="24" t="s">
        <v>734</v>
      </c>
      <c r="D55" s="24">
        <v>476</v>
      </c>
      <c r="E55" s="24" t="s">
        <v>914</v>
      </c>
      <c r="F55" s="25" t="s">
        <v>70</v>
      </c>
    </row>
    <row r="56" spans="1:6" s="23" customFormat="1">
      <c r="A56" s="23" t="s">
        <v>990</v>
      </c>
      <c r="B56" s="24" t="s">
        <v>662</v>
      </c>
      <c r="C56" s="24" t="s">
        <v>735</v>
      </c>
      <c r="D56" s="24">
        <v>439</v>
      </c>
      <c r="E56" s="24" t="s">
        <v>915</v>
      </c>
      <c r="F56" s="26"/>
    </row>
    <row r="57" spans="1:6" s="23" customFormat="1">
      <c r="A57" s="23" t="s">
        <v>990</v>
      </c>
      <c r="B57" s="24" t="s">
        <v>662</v>
      </c>
      <c r="C57" s="24" t="s">
        <v>736</v>
      </c>
      <c r="D57" s="24">
        <v>439</v>
      </c>
      <c r="E57" s="24" t="s">
        <v>916</v>
      </c>
      <c r="F57" s="26"/>
    </row>
    <row r="58" spans="1:6" s="23" customFormat="1">
      <c r="A58" s="23" t="s">
        <v>990</v>
      </c>
      <c r="B58" s="24" t="s">
        <v>662</v>
      </c>
      <c r="C58" s="24" t="s">
        <v>737</v>
      </c>
      <c r="D58" s="24">
        <v>367</v>
      </c>
      <c r="E58" s="24" t="s">
        <v>914</v>
      </c>
      <c r="F58" s="25" t="s">
        <v>738</v>
      </c>
    </row>
    <row r="59" spans="1:6" s="23" customFormat="1">
      <c r="A59" s="23" t="s">
        <v>990</v>
      </c>
      <c r="B59" s="24" t="s">
        <v>662</v>
      </c>
      <c r="C59" s="24" t="s">
        <v>739</v>
      </c>
      <c r="D59" s="24">
        <v>354</v>
      </c>
      <c r="E59" s="24" t="s">
        <v>917</v>
      </c>
      <c r="F59" s="25" t="s">
        <v>740</v>
      </c>
    </row>
    <row r="60" spans="1:6" s="23" customFormat="1">
      <c r="A60" s="23" t="s">
        <v>990</v>
      </c>
      <c r="B60" s="24" t="s">
        <v>662</v>
      </c>
      <c r="C60" s="24" t="s">
        <v>741</v>
      </c>
      <c r="D60" s="24">
        <v>337</v>
      </c>
      <c r="E60" s="24" t="s">
        <v>918</v>
      </c>
      <c r="F60" s="25" t="s">
        <v>742</v>
      </c>
    </row>
    <row r="61" spans="1:6" s="23" customFormat="1">
      <c r="A61" s="23" t="s">
        <v>990</v>
      </c>
      <c r="B61" s="24" t="s">
        <v>662</v>
      </c>
      <c r="C61" s="24" t="s">
        <v>743</v>
      </c>
      <c r="D61" s="24">
        <v>318</v>
      </c>
      <c r="E61" s="24" t="s">
        <v>919</v>
      </c>
      <c r="F61" s="25" t="s">
        <v>744</v>
      </c>
    </row>
    <row r="62" spans="1:6" s="23" customFormat="1">
      <c r="A62" s="23" t="s">
        <v>990</v>
      </c>
      <c r="B62" s="24" t="s">
        <v>662</v>
      </c>
      <c r="C62" s="24" t="s">
        <v>745</v>
      </c>
      <c r="D62" s="24">
        <v>267</v>
      </c>
      <c r="E62" s="24" t="s">
        <v>920</v>
      </c>
      <c r="F62" s="25" t="s">
        <v>746</v>
      </c>
    </row>
    <row r="63" spans="1:6" s="23" customFormat="1">
      <c r="A63" s="23" t="s">
        <v>990</v>
      </c>
      <c r="B63" s="24" t="s">
        <v>662</v>
      </c>
      <c r="C63" s="24" t="s">
        <v>747</v>
      </c>
      <c r="D63" s="24">
        <v>236</v>
      </c>
      <c r="E63" s="24" t="s">
        <v>921</v>
      </c>
      <c r="F63" s="26"/>
    </row>
    <row r="64" spans="1:6" s="23" customFormat="1">
      <c r="A64" s="23" t="s">
        <v>990</v>
      </c>
      <c r="B64" s="24" t="s">
        <v>665</v>
      </c>
      <c r="C64" s="24" t="s">
        <v>748</v>
      </c>
      <c r="D64" s="24">
        <v>222</v>
      </c>
      <c r="E64" s="24" t="s">
        <v>922</v>
      </c>
      <c r="F64" s="25" t="s">
        <v>749</v>
      </c>
    </row>
    <row r="65" spans="1:6" s="23" customFormat="1">
      <c r="A65" s="23" t="s">
        <v>990</v>
      </c>
      <c r="B65" s="24" t="s">
        <v>662</v>
      </c>
      <c r="C65" s="24" t="s">
        <v>750</v>
      </c>
      <c r="D65" s="24">
        <v>222</v>
      </c>
      <c r="E65" s="24" t="s">
        <v>923</v>
      </c>
      <c r="F65" s="26"/>
    </row>
    <row r="66" spans="1:6" s="23" customFormat="1">
      <c r="A66" s="23" t="s">
        <v>990</v>
      </c>
      <c r="B66" s="24" t="s">
        <v>662</v>
      </c>
      <c r="C66" s="24" t="s">
        <v>751</v>
      </c>
      <c r="D66" s="24">
        <v>220</v>
      </c>
      <c r="E66" s="24" t="s">
        <v>924</v>
      </c>
      <c r="F66" s="26"/>
    </row>
    <row r="67" spans="1:6" s="23" customFormat="1">
      <c r="A67" s="23" t="s">
        <v>990</v>
      </c>
      <c r="B67" s="24" t="s">
        <v>662</v>
      </c>
      <c r="C67" s="24" t="s">
        <v>752</v>
      </c>
      <c r="D67" s="24">
        <v>217</v>
      </c>
      <c r="E67" s="24" t="s">
        <v>925</v>
      </c>
      <c r="F67" s="25" t="s">
        <v>753</v>
      </c>
    </row>
    <row r="68" spans="1:6" s="23" customFormat="1">
      <c r="A68" s="23" t="s">
        <v>990</v>
      </c>
      <c r="B68" s="24" t="s">
        <v>662</v>
      </c>
      <c r="C68" s="24" t="s">
        <v>754</v>
      </c>
      <c r="D68" s="24">
        <v>151</v>
      </c>
      <c r="E68" s="24" t="s">
        <v>926</v>
      </c>
      <c r="F68" s="26"/>
    </row>
    <row r="69" spans="1:6" s="23" customFormat="1">
      <c r="A69" s="23" t="s">
        <v>990</v>
      </c>
      <c r="B69" s="24" t="s">
        <v>662</v>
      </c>
      <c r="C69" s="24" t="s">
        <v>755</v>
      </c>
      <c r="D69" s="24">
        <v>150</v>
      </c>
      <c r="E69" s="24" t="s">
        <v>927</v>
      </c>
      <c r="F69" s="25" t="s">
        <v>756</v>
      </c>
    </row>
    <row r="70" spans="1:6" s="23" customFormat="1">
      <c r="A70" s="23" t="s">
        <v>990</v>
      </c>
      <c r="B70" s="24" t="s">
        <v>662</v>
      </c>
      <c r="C70" s="24" t="s">
        <v>757</v>
      </c>
      <c r="D70" s="24">
        <v>134</v>
      </c>
      <c r="E70" s="24" t="s">
        <v>928</v>
      </c>
      <c r="F70" s="25" t="s">
        <v>454</v>
      </c>
    </row>
    <row r="71" spans="1:6" s="23" customFormat="1">
      <c r="A71" s="23" t="s">
        <v>990</v>
      </c>
      <c r="B71" s="24" t="s">
        <v>662</v>
      </c>
      <c r="C71" s="24" t="s">
        <v>758</v>
      </c>
      <c r="D71" s="24">
        <v>126</v>
      </c>
      <c r="E71" s="24" t="s">
        <v>929</v>
      </c>
      <c r="F71" s="25" t="s">
        <v>759</v>
      </c>
    </row>
    <row r="72" spans="1:6" s="23" customFormat="1">
      <c r="A72" s="23" t="s">
        <v>990</v>
      </c>
      <c r="B72" s="24" t="s">
        <v>662</v>
      </c>
      <c r="C72" s="24" t="s">
        <v>760</v>
      </c>
      <c r="D72" s="24">
        <v>118</v>
      </c>
      <c r="E72" s="24" t="s">
        <v>930</v>
      </c>
      <c r="F72" s="25" t="s">
        <v>761</v>
      </c>
    </row>
    <row r="73" spans="1:6" s="23" customFormat="1">
      <c r="A73" s="23" t="s">
        <v>990</v>
      </c>
      <c r="B73" s="24" t="s">
        <v>662</v>
      </c>
      <c r="C73" s="24" t="s">
        <v>762</v>
      </c>
      <c r="D73" s="24">
        <v>110</v>
      </c>
      <c r="E73" s="24" t="s">
        <v>931</v>
      </c>
      <c r="F73" s="26"/>
    </row>
    <row r="74" spans="1:6" s="23" customFormat="1">
      <c r="A74" s="23" t="s">
        <v>990</v>
      </c>
      <c r="B74" s="24" t="s">
        <v>662</v>
      </c>
      <c r="C74" s="24" t="s">
        <v>763</v>
      </c>
      <c r="D74" s="24">
        <v>103</v>
      </c>
      <c r="E74" s="24" t="s">
        <v>932</v>
      </c>
      <c r="F74" s="25" t="s">
        <v>583</v>
      </c>
    </row>
    <row r="75" spans="1:6" s="23" customFormat="1">
      <c r="A75" s="23" t="s">
        <v>990</v>
      </c>
      <c r="B75" s="24" t="s">
        <v>662</v>
      </c>
      <c r="C75" s="24" t="s">
        <v>764</v>
      </c>
      <c r="D75" s="24">
        <v>100</v>
      </c>
      <c r="E75" s="24" t="s">
        <v>933</v>
      </c>
      <c r="F75" s="25" t="s">
        <v>765</v>
      </c>
    </row>
    <row r="76" spans="1:6" s="23" customFormat="1">
      <c r="A76" s="23" t="s">
        <v>990</v>
      </c>
      <c r="B76" s="24" t="s">
        <v>662</v>
      </c>
      <c r="C76" s="24" t="s">
        <v>766</v>
      </c>
      <c r="D76" s="24">
        <v>96</v>
      </c>
      <c r="E76" s="24" t="s">
        <v>934</v>
      </c>
      <c r="F76" s="26"/>
    </row>
    <row r="77" spans="1:6" s="23" customFormat="1">
      <c r="A77" s="23" t="s">
        <v>990</v>
      </c>
      <c r="B77" s="24" t="s">
        <v>662</v>
      </c>
      <c r="C77" s="24" t="s">
        <v>767</v>
      </c>
      <c r="D77" s="24">
        <v>60</v>
      </c>
      <c r="E77" s="24" t="s">
        <v>935</v>
      </c>
      <c r="F77" s="26"/>
    </row>
    <row r="78" spans="1:6" s="23" customFormat="1">
      <c r="A78" s="23" t="s">
        <v>990</v>
      </c>
      <c r="B78" s="24" t="s">
        <v>662</v>
      </c>
      <c r="C78" s="24" t="s">
        <v>768</v>
      </c>
      <c r="D78" s="24">
        <v>59</v>
      </c>
      <c r="E78" s="24" t="s">
        <v>936</v>
      </c>
      <c r="F78" s="25" t="s">
        <v>769</v>
      </c>
    </row>
    <row r="79" spans="1:6" s="23" customFormat="1">
      <c r="A79" s="23" t="s">
        <v>990</v>
      </c>
      <c r="B79" s="24" t="s">
        <v>665</v>
      </c>
      <c r="C79" s="24" t="s">
        <v>770</v>
      </c>
      <c r="D79" s="24">
        <v>54</v>
      </c>
      <c r="E79" s="24" t="s">
        <v>937</v>
      </c>
      <c r="F79" s="25" t="s">
        <v>771</v>
      </c>
    </row>
    <row r="80" spans="1:6" s="23" customFormat="1">
      <c r="A80" s="23" t="s">
        <v>990</v>
      </c>
      <c r="B80" s="24" t="s">
        <v>665</v>
      </c>
      <c r="C80" s="24" t="s">
        <v>772</v>
      </c>
      <c r="D80" s="24">
        <v>25</v>
      </c>
      <c r="E80" s="24" t="s">
        <v>938</v>
      </c>
      <c r="F80" s="25" t="s">
        <v>71</v>
      </c>
    </row>
    <row r="81" spans="1:6" s="27" customFormat="1">
      <c r="A81" s="27" t="s">
        <v>773</v>
      </c>
      <c r="B81" s="28" t="s">
        <v>665</v>
      </c>
      <c r="C81" s="28" t="s">
        <v>774</v>
      </c>
      <c r="D81" s="28">
        <v>3074</v>
      </c>
      <c r="E81" s="28" t="s">
        <v>939</v>
      </c>
      <c r="F81" s="29" t="s">
        <v>775</v>
      </c>
    </row>
    <row r="82" spans="1:6" s="27" customFormat="1">
      <c r="A82" s="27" t="s">
        <v>773</v>
      </c>
      <c r="B82" s="28" t="s">
        <v>662</v>
      </c>
      <c r="C82" s="28" t="s">
        <v>776</v>
      </c>
      <c r="D82" s="28">
        <v>2910</v>
      </c>
      <c r="E82" s="28" t="s">
        <v>940</v>
      </c>
      <c r="F82" s="29" t="s">
        <v>244</v>
      </c>
    </row>
    <row r="83" spans="1:6" s="27" customFormat="1">
      <c r="A83" s="27" t="s">
        <v>773</v>
      </c>
      <c r="B83" s="28" t="s">
        <v>662</v>
      </c>
      <c r="C83" s="28" t="s">
        <v>777</v>
      </c>
      <c r="D83" s="28">
        <v>2617</v>
      </c>
      <c r="E83" s="28" t="s">
        <v>941</v>
      </c>
      <c r="F83" s="29" t="s">
        <v>602</v>
      </c>
    </row>
    <row r="84" spans="1:6" s="27" customFormat="1">
      <c r="A84" s="27" t="s">
        <v>773</v>
      </c>
      <c r="B84" s="28" t="s">
        <v>662</v>
      </c>
      <c r="C84" s="28" t="s">
        <v>778</v>
      </c>
      <c r="D84" s="28">
        <v>1598</v>
      </c>
      <c r="E84" s="28" t="s">
        <v>942</v>
      </c>
      <c r="F84" s="30"/>
    </row>
    <row r="85" spans="1:6" s="27" customFormat="1">
      <c r="A85" s="27" t="s">
        <v>773</v>
      </c>
      <c r="B85" s="28" t="s">
        <v>662</v>
      </c>
      <c r="C85" s="28" t="s">
        <v>779</v>
      </c>
      <c r="D85" s="28">
        <v>1193</v>
      </c>
      <c r="E85" s="28" t="s">
        <v>943</v>
      </c>
      <c r="F85" s="29" t="s">
        <v>780</v>
      </c>
    </row>
    <row r="86" spans="1:6" s="27" customFormat="1">
      <c r="A86" s="27" t="s">
        <v>773</v>
      </c>
      <c r="B86" s="28" t="s">
        <v>665</v>
      </c>
      <c r="C86" s="28" t="s">
        <v>781</v>
      </c>
      <c r="D86" s="28">
        <v>1004</v>
      </c>
      <c r="E86" s="28" t="s">
        <v>944</v>
      </c>
      <c r="F86" s="29" t="s">
        <v>782</v>
      </c>
    </row>
    <row r="87" spans="1:6" s="27" customFormat="1">
      <c r="A87" s="27" t="s">
        <v>773</v>
      </c>
      <c r="B87" s="28" t="s">
        <v>665</v>
      </c>
      <c r="C87" s="28" t="s">
        <v>783</v>
      </c>
      <c r="D87" s="28">
        <v>754</v>
      </c>
      <c r="E87" s="28" t="s">
        <v>945</v>
      </c>
      <c r="F87" s="30"/>
    </row>
    <row r="88" spans="1:6" s="27" customFormat="1">
      <c r="A88" s="27" t="s">
        <v>773</v>
      </c>
      <c r="B88" s="28" t="s">
        <v>662</v>
      </c>
      <c r="C88" s="28" t="s">
        <v>784</v>
      </c>
      <c r="D88" s="28">
        <v>699</v>
      </c>
      <c r="E88" s="28" t="s">
        <v>946</v>
      </c>
      <c r="F88" s="30"/>
    </row>
    <row r="89" spans="1:6" s="27" customFormat="1">
      <c r="A89" s="27" t="s">
        <v>773</v>
      </c>
      <c r="B89" s="28" t="s">
        <v>662</v>
      </c>
      <c r="C89" s="28" t="s">
        <v>785</v>
      </c>
      <c r="D89" s="28">
        <v>669</v>
      </c>
      <c r="E89" s="28" t="s">
        <v>947</v>
      </c>
      <c r="F89" s="29" t="s">
        <v>786</v>
      </c>
    </row>
    <row r="90" spans="1:6" s="27" customFormat="1">
      <c r="A90" s="27" t="s">
        <v>773</v>
      </c>
      <c r="B90" s="28" t="s">
        <v>662</v>
      </c>
      <c r="C90" s="28" t="s">
        <v>787</v>
      </c>
      <c r="D90" s="28">
        <v>557</v>
      </c>
      <c r="E90" s="28" t="s">
        <v>948</v>
      </c>
      <c r="F90" s="29" t="s">
        <v>76</v>
      </c>
    </row>
    <row r="91" spans="1:6" s="27" customFormat="1">
      <c r="A91" s="27" t="s">
        <v>773</v>
      </c>
      <c r="B91" s="28" t="s">
        <v>662</v>
      </c>
      <c r="C91" s="28" t="s">
        <v>788</v>
      </c>
      <c r="D91" s="28">
        <v>539</v>
      </c>
      <c r="E91" s="28" t="s">
        <v>949</v>
      </c>
      <c r="F91" s="30"/>
    </row>
    <row r="92" spans="1:6" s="27" customFormat="1">
      <c r="A92" s="27" t="s">
        <v>773</v>
      </c>
      <c r="B92" s="28" t="s">
        <v>662</v>
      </c>
      <c r="C92" s="28" t="s">
        <v>789</v>
      </c>
      <c r="D92" s="28">
        <v>499</v>
      </c>
      <c r="E92" s="28" t="s">
        <v>950</v>
      </c>
      <c r="F92" s="30"/>
    </row>
    <row r="93" spans="1:6" s="27" customFormat="1">
      <c r="A93" s="27" t="s">
        <v>773</v>
      </c>
      <c r="B93" s="28" t="s">
        <v>665</v>
      </c>
      <c r="C93" s="28" t="s">
        <v>790</v>
      </c>
      <c r="D93" s="28">
        <v>498</v>
      </c>
      <c r="E93" s="28" t="s">
        <v>951</v>
      </c>
      <c r="F93" s="29" t="s">
        <v>222</v>
      </c>
    </row>
    <row r="94" spans="1:6" s="27" customFormat="1">
      <c r="A94" s="27" t="s">
        <v>773</v>
      </c>
      <c r="B94" s="28" t="s">
        <v>662</v>
      </c>
      <c r="C94" s="28" t="s">
        <v>791</v>
      </c>
      <c r="D94" s="28">
        <v>483</v>
      </c>
      <c r="E94" s="28" t="s">
        <v>952</v>
      </c>
      <c r="F94" s="29" t="s">
        <v>546</v>
      </c>
    </row>
    <row r="95" spans="1:6" s="27" customFormat="1">
      <c r="A95" s="27" t="s">
        <v>773</v>
      </c>
      <c r="B95" s="28" t="s">
        <v>662</v>
      </c>
      <c r="C95" s="28" t="s">
        <v>792</v>
      </c>
      <c r="D95" s="28">
        <v>442</v>
      </c>
      <c r="E95" s="28" t="s">
        <v>953</v>
      </c>
      <c r="F95" s="30"/>
    </row>
    <row r="96" spans="1:6" s="27" customFormat="1">
      <c r="A96" s="27" t="s">
        <v>773</v>
      </c>
      <c r="B96" s="28" t="s">
        <v>665</v>
      </c>
      <c r="C96" s="28" t="s">
        <v>793</v>
      </c>
      <c r="D96" s="28">
        <v>441</v>
      </c>
      <c r="E96" s="28" t="s">
        <v>954</v>
      </c>
      <c r="F96" s="29" t="s">
        <v>794</v>
      </c>
    </row>
    <row r="97" spans="1:7" s="27" customFormat="1">
      <c r="A97" s="27" t="s">
        <v>773</v>
      </c>
      <c r="B97" s="28" t="s">
        <v>662</v>
      </c>
      <c r="C97" s="28" t="s">
        <v>694</v>
      </c>
      <c r="D97" s="28">
        <v>415</v>
      </c>
      <c r="E97" s="28" t="s">
        <v>955</v>
      </c>
      <c r="F97" s="30"/>
    </row>
    <row r="98" spans="1:7" s="27" customFormat="1">
      <c r="A98" s="27" t="s">
        <v>773</v>
      </c>
      <c r="B98" s="28" t="s">
        <v>665</v>
      </c>
      <c r="C98" s="28" t="s">
        <v>795</v>
      </c>
      <c r="D98" s="28">
        <v>409</v>
      </c>
      <c r="E98" s="28" t="s">
        <v>956</v>
      </c>
      <c r="F98" s="30"/>
    </row>
    <row r="99" spans="1:7" s="27" customFormat="1">
      <c r="A99" s="27" t="s">
        <v>773</v>
      </c>
      <c r="B99" s="28" t="s">
        <v>662</v>
      </c>
      <c r="C99" s="28" t="s">
        <v>796</v>
      </c>
      <c r="D99" s="28">
        <v>399</v>
      </c>
      <c r="E99" s="28" t="s">
        <v>957</v>
      </c>
      <c r="F99" s="29" t="s">
        <v>797</v>
      </c>
    </row>
    <row r="100" spans="1:7" s="27" customFormat="1">
      <c r="A100" s="27" t="s">
        <v>773</v>
      </c>
      <c r="B100" s="28" t="s">
        <v>665</v>
      </c>
      <c r="C100" s="28" t="s">
        <v>798</v>
      </c>
      <c r="D100" s="28">
        <v>333</v>
      </c>
      <c r="E100" s="28" t="s">
        <v>958</v>
      </c>
      <c r="F100" s="30"/>
    </row>
    <row r="101" spans="1:7" s="27" customFormat="1">
      <c r="A101" s="27" t="s">
        <v>773</v>
      </c>
      <c r="B101" s="28" t="s">
        <v>662</v>
      </c>
      <c r="C101" s="28" t="s">
        <v>799</v>
      </c>
      <c r="D101" s="28">
        <v>333</v>
      </c>
      <c r="E101" s="28" t="s">
        <v>959</v>
      </c>
      <c r="F101" s="29" t="s">
        <v>342</v>
      </c>
    </row>
    <row r="102" spans="1:7" s="27" customFormat="1">
      <c r="A102" s="27" t="s">
        <v>773</v>
      </c>
      <c r="B102" s="28" t="s">
        <v>662</v>
      </c>
      <c r="C102" s="28" t="s">
        <v>800</v>
      </c>
      <c r="D102" s="28">
        <v>328</v>
      </c>
      <c r="E102" s="28" t="s">
        <v>960</v>
      </c>
      <c r="F102" s="30"/>
    </row>
    <row r="103" spans="1:7" s="27" customFormat="1">
      <c r="A103" s="27" t="s">
        <v>773</v>
      </c>
      <c r="B103" s="28" t="s">
        <v>662</v>
      </c>
      <c r="C103" s="28" t="s">
        <v>801</v>
      </c>
      <c r="D103" s="28">
        <v>282</v>
      </c>
      <c r="E103" s="28" t="s">
        <v>961</v>
      </c>
      <c r="F103" s="30"/>
    </row>
    <row r="104" spans="1:7" s="27" customFormat="1">
      <c r="A104" s="27" t="s">
        <v>773</v>
      </c>
      <c r="B104" s="28" t="s">
        <v>662</v>
      </c>
      <c r="C104" s="28" t="s">
        <v>802</v>
      </c>
      <c r="D104" s="28">
        <v>282</v>
      </c>
      <c r="E104" s="28" t="s">
        <v>962</v>
      </c>
      <c r="F104" s="29" t="s">
        <v>304</v>
      </c>
    </row>
    <row r="105" spans="1:7" s="27" customFormat="1">
      <c r="A105" s="27" t="s">
        <v>773</v>
      </c>
      <c r="B105" s="28" t="s">
        <v>662</v>
      </c>
      <c r="C105" s="28" t="s">
        <v>803</v>
      </c>
      <c r="D105" s="28">
        <v>277</v>
      </c>
      <c r="E105" s="28" t="s">
        <v>963</v>
      </c>
      <c r="F105" s="29" t="s">
        <v>804</v>
      </c>
    </row>
    <row r="106" spans="1:7" s="27" customFormat="1">
      <c r="A106" s="27" t="s">
        <v>773</v>
      </c>
      <c r="B106" s="28" t="s">
        <v>665</v>
      </c>
      <c r="C106" s="28" t="s">
        <v>805</v>
      </c>
      <c r="D106" s="28">
        <v>249</v>
      </c>
      <c r="E106" s="28" t="s">
        <v>964</v>
      </c>
      <c r="F106" s="29" t="s">
        <v>569</v>
      </c>
    </row>
    <row r="107" spans="1:7" s="27" customFormat="1">
      <c r="A107" s="27" t="s">
        <v>773</v>
      </c>
      <c r="B107" s="28" t="s">
        <v>662</v>
      </c>
      <c r="C107" s="28" t="s">
        <v>806</v>
      </c>
      <c r="D107" s="28">
        <v>161</v>
      </c>
      <c r="E107" s="28" t="s">
        <v>965</v>
      </c>
      <c r="F107" s="30"/>
    </row>
    <row r="108" spans="1:7" s="27" customFormat="1">
      <c r="A108" s="27" t="s">
        <v>773</v>
      </c>
      <c r="B108" s="28" t="s">
        <v>662</v>
      </c>
      <c r="C108" s="28" t="s">
        <v>807</v>
      </c>
      <c r="D108" s="28">
        <v>126</v>
      </c>
      <c r="E108" s="28" t="s">
        <v>966</v>
      </c>
      <c r="F108" s="29" t="s">
        <v>808</v>
      </c>
    </row>
    <row r="109" spans="1:7" s="27" customFormat="1">
      <c r="A109" s="27" t="s">
        <v>773</v>
      </c>
      <c r="B109" s="28" t="s">
        <v>665</v>
      </c>
      <c r="C109" s="28" t="s">
        <v>809</v>
      </c>
      <c r="D109" s="28">
        <v>56</v>
      </c>
      <c r="E109" s="28" t="s">
        <v>967</v>
      </c>
      <c r="F109" s="29" t="s">
        <v>76</v>
      </c>
    </row>
    <row r="110" spans="1:7" s="31" customFormat="1">
      <c r="A110" s="31" t="s">
        <v>810</v>
      </c>
      <c r="B110" s="41" t="s">
        <v>665</v>
      </c>
      <c r="C110" s="41" t="s">
        <v>811</v>
      </c>
      <c r="D110" s="41">
        <v>468</v>
      </c>
      <c r="E110" s="41" t="s">
        <v>968</v>
      </c>
      <c r="F110" s="42" t="s">
        <v>812</v>
      </c>
      <c r="G110" s="31" t="s">
        <v>612</v>
      </c>
    </row>
    <row r="111" spans="1:7" s="31" customFormat="1">
      <c r="A111" s="31" t="s">
        <v>810</v>
      </c>
      <c r="B111" s="41" t="s">
        <v>665</v>
      </c>
      <c r="C111" s="41" t="s">
        <v>813</v>
      </c>
      <c r="D111" s="41">
        <v>63</v>
      </c>
      <c r="E111" s="41" t="s">
        <v>969</v>
      </c>
      <c r="F111" s="42" t="s">
        <v>814</v>
      </c>
      <c r="G111" s="31" t="s">
        <v>612</v>
      </c>
    </row>
    <row r="112" spans="1:7" s="31" customFormat="1">
      <c r="A112" s="31" t="s">
        <v>810</v>
      </c>
      <c r="B112" s="41" t="s">
        <v>662</v>
      </c>
      <c r="C112" s="41" t="s">
        <v>712</v>
      </c>
      <c r="D112" s="41">
        <v>382</v>
      </c>
      <c r="E112" s="41" t="s">
        <v>970</v>
      </c>
      <c r="F112" s="42" t="s">
        <v>713</v>
      </c>
      <c r="G112" s="31" t="s">
        <v>612</v>
      </c>
    </row>
    <row r="113" spans="1:7" s="31" customFormat="1">
      <c r="A113" s="31" t="s">
        <v>810</v>
      </c>
      <c r="B113" s="41" t="s">
        <v>665</v>
      </c>
      <c r="C113" s="41" t="s">
        <v>815</v>
      </c>
      <c r="D113" s="41">
        <v>22</v>
      </c>
      <c r="E113" s="41" t="s">
        <v>971</v>
      </c>
      <c r="F113" s="42" t="s">
        <v>816</v>
      </c>
      <c r="G113" s="31" t="s">
        <v>612</v>
      </c>
    </row>
    <row r="114" spans="1:7" s="31" customFormat="1">
      <c r="A114" s="31" t="s">
        <v>810</v>
      </c>
      <c r="B114" s="41" t="s">
        <v>662</v>
      </c>
      <c r="C114" s="41" t="s">
        <v>817</v>
      </c>
      <c r="D114" s="41">
        <v>231</v>
      </c>
      <c r="E114" s="41" t="s">
        <v>972</v>
      </c>
      <c r="F114" s="42" t="s">
        <v>818</v>
      </c>
      <c r="G114" s="31" t="s">
        <v>612</v>
      </c>
    </row>
    <row r="115" spans="1:7">
      <c r="C115" s="38"/>
    </row>
    <row r="116" spans="1:7">
      <c r="A116" s="32" t="s">
        <v>991</v>
      </c>
      <c r="C116" s="38"/>
      <c r="D116" s="38"/>
      <c r="E116" s="3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D1BA9-8B49-A148-B1F4-520538FBD314}">
  <dimension ref="A1:U30"/>
  <sheetViews>
    <sheetView workbookViewId="0"/>
  </sheetViews>
  <sheetFormatPr baseColWidth="10" defaultRowHeight="16"/>
  <cols>
    <col min="1" max="1" width="24.33203125" customWidth="1"/>
    <col min="2" max="2" width="9.5" bestFit="1" customWidth="1"/>
    <col min="3" max="3" width="20.6640625" bestFit="1" customWidth="1"/>
    <col min="4" max="4" width="20.33203125" bestFit="1" customWidth="1"/>
    <col min="5" max="5" width="9" customWidth="1"/>
    <col min="6" max="6" width="9.5" bestFit="1" customWidth="1"/>
    <col min="7" max="7" width="8.33203125" bestFit="1" customWidth="1"/>
    <col min="8" max="8" width="11.5" customWidth="1"/>
    <col min="9" max="9" width="9.5" bestFit="1" customWidth="1"/>
    <col min="10" max="10" width="20.6640625" bestFit="1" customWidth="1"/>
    <col min="11" max="11" width="20.33203125" bestFit="1" customWidth="1"/>
    <col min="12" max="12" width="8.5" customWidth="1"/>
    <col min="13" max="13" width="9.5" bestFit="1" customWidth="1"/>
    <col min="14" max="14" width="8.33203125" bestFit="1" customWidth="1"/>
    <col min="15" max="15" width="11.6640625" customWidth="1"/>
  </cols>
  <sheetData>
    <row r="1" spans="1:15" s="66" customFormat="1" ht="19">
      <c r="A1" s="64" t="s">
        <v>977</v>
      </c>
      <c r="B1" s="65"/>
    </row>
    <row r="2" spans="1:15" s="66" customFormat="1" ht="19">
      <c r="A2" s="67" t="s">
        <v>992</v>
      </c>
      <c r="B2" s="65"/>
    </row>
    <row r="3" spans="1:15" s="66" customFormat="1" ht="19">
      <c r="A3" s="67" t="s">
        <v>993</v>
      </c>
      <c r="B3" s="65"/>
    </row>
    <row r="4" spans="1:15" s="66" customFormat="1" ht="19">
      <c r="A4" s="67" t="s">
        <v>994</v>
      </c>
      <c r="B4" s="65"/>
    </row>
    <row r="5" spans="1:15" s="66" customFormat="1" ht="19">
      <c r="A5" s="67" t="s">
        <v>820</v>
      </c>
      <c r="B5" s="65"/>
    </row>
    <row r="6" spans="1:15" s="66" customFormat="1" ht="19">
      <c r="A6" s="67" t="s">
        <v>821</v>
      </c>
    </row>
    <row r="7" spans="1:15" s="66" customFormat="1" ht="19">
      <c r="A7" s="67" t="s">
        <v>822</v>
      </c>
      <c r="B7" s="65"/>
    </row>
    <row r="8" spans="1:15" s="66" customFormat="1" ht="19">
      <c r="B8" s="65"/>
    </row>
    <row r="9" spans="1:15" s="66" customFormat="1" ht="19">
      <c r="B9" s="65"/>
    </row>
    <row r="10" spans="1:15" s="66" customFormat="1" ht="19">
      <c r="A10" s="109" t="s">
        <v>823</v>
      </c>
      <c r="B10" s="98" t="s">
        <v>824</v>
      </c>
      <c r="C10" s="96"/>
      <c r="D10" s="96"/>
      <c r="E10" s="96"/>
      <c r="F10" s="96"/>
      <c r="G10" s="96"/>
      <c r="H10" s="96"/>
      <c r="I10" s="111" t="s">
        <v>825</v>
      </c>
      <c r="J10" s="112"/>
      <c r="K10" s="112"/>
      <c r="L10" s="112"/>
      <c r="M10" s="112"/>
      <c r="N10" s="112"/>
      <c r="O10" s="112"/>
    </row>
    <row r="11" spans="1:15" s="72" customFormat="1" ht="19">
      <c r="A11" s="110"/>
      <c r="B11" s="68" t="s">
        <v>826</v>
      </c>
      <c r="C11" s="69" t="s">
        <v>827</v>
      </c>
      <c r="D11" s="69" t="s">
        <v>828</v>
      </c>
      <c r="E11" s="69" t="s">
        <v>4</v>
      </c>
      <c r="F11" s="69" t="s">
        <v>829</v>
      </c>
      <c r="G11" s="69" t="s">
        <v>830</v>
      </c>
      <c r="H11" s="69" t="s">
        <v>831</v>
      </c>
      <c r="I11" s="70" t="s">
        <v>826</v>
      </c>
      <c r="J11" s="71" t="s">
        <v>827</v>
      </c>
      <c r="K11" s="71" t="s">
        <v>828</v>
      </c>
      <c r="L11" s="71" t="s">
        <v>4</v>
      </c>
      <c r="M11" s="71" t="s">
        <v>829</v>
      </c>
      <c r="N11" s="71" t="s">
        <v>830</v>
      </c>
      <c r="O11" s="71" t="s">
        <v>831</v>
      </c>
    </row>
    <row r="12" spans="1:15" s="66" customFormat="1" ht="19">
      <c r="A12" s="73">
        <v>1</v>
      </c>
      <c r="B12" s="74">
        <v>238072</v>
      </c>
      <c r="C12" s="75">
        <v>7266</v>
      </c>
      <c r="D12" s="76">
        <v>5730.5</v>
      </c>
      <c r="E12" s="77">
        <v>1.27</v>
      </c>
      <c r="F12" s="78" t="s">
        <v>973</v>
      </c>
      <c r="G12" s="77">
        <v>18.05</v>
      </c>
      <c r="H12" s="76">
        <v>10000</v>
      </c>
      <c r="I12" s="79">
        <v>104068</v>
      </c>
      <c r="J12" s="80">
        <v>10021</v>
      </c>
      <c r="K12" s="80">
        <v>3495</v>
      </c>
      <c r="L12" s="81">
        <v>2.8672390000000001</v>
      </c>
      <c r="M12" s="82" t="s">
        <v>973</v>
      </c>
      <c r="N12" s="81">
        <v>86.237700000000004</v>
      </c>
      <c r="O12" s="80">
        <v>10000</v>
      </c>
    </row>
    <row r="13" spans="1:15" s="66" customFormat="1" ht="19">
      <c r="A13" s="73">
        <v>2</v>
      </c>
      <c r="B13" s="74" t="s">
        <v>832</v>
      </c>
      <c r="C13" s="75">
        <v>2861</v>
      </c>
      <c r="D13" s="76">
        <v>2187</v>
      </c>
      <c r="E13" s="77">
        <v>1.31</v>
      </c>
      <c r="F13" s="78" t="s">
        <v>973</v>
      </c>
      <c r="G13" s="77">
        <v>13.79</v>
      </c>
      <c r="H13" s="76">
        <v>10000</v>
      </c>
      <c r="I13" s="79">
        <v>64639</v>
      </c>
      <c r="J13" s="80">
        <v>8282</v>
      </c>
      <c r="K13" s="80">
        <v>2647</v>
      </c>
      <c r="L13" s="81">
        <v>3.128825</v>
      </c>
      <c r="M13" s="82" t="s">
        <v>973</v>
      </c>
      <c r="N13" s="81">
        <v>93.854399999999998</v>
      </c>
      <c r="O13" s="80">
        <v>10000</v>
      </c>
    </row>
    <row r="14" spans="1:15" s="66" customFormat="1" ht="19">
      <c r="A14" s="73">
        <v>3</v>
      </c>
      <c r="B14" s="74" t="s">
        <v>833</v>
      </c>
      <c r="C14" s="75">
        <v>1293</v>
      </c>
      <c r="D14" s="76">
        <v>939</v>
      </c>
      <c r="E14" s="77">
        <v>1.38</v>
      </c>
      <c r="F14" s="78" t="s">
        <v>973</v>
      </c>
      <c r="G14" s="77">
        <v>11.61</v>
      </c>
      <c r="H14" s="76">
        <v>10000</v>
      </c>
      <c r="I14" s="79">
        <v>48136</v>
      </c>
      <c r="J14" s="80">
        <v>6852</v>
      </c>
      <c r="K14" s="80">
        <v>2053</v>
      </c>
      <c r="L14" s="81">
        <v>3.337555</v>
      </c>
      <c r="M14" s="82" t="s">
        <v>973</v>
      </c>
      <c r="N14" s="81">
        <v>94.709699999999998</v>
      </c>
      <c r="O14" s="80">
        <v>10000</v>
      </c>
    </row>
    <row r="15" spans="1:15" s="66" customFormat="1" ht="19">
      <c r="A15" s="73">
        <v>4</v>
      </c>
      <c r="B15" s="74" t="s">
        <v>834</v>
      </c>
      <c r="C15" s="75">
        <v>633</v>
      </c>
      <c r="D15" s="76">
        <v>450</v>
      </c>
      <c r="E15" s="77">
        <v>1.41</v>
      </c>
      <c r="F15" s="78" t="s">
        <v>973</v>
      </c>
      <c r="G15" s="77">
        <v>8.7100000000000009</v>
      </c>
      <c r="H15" s="76">
        <v>10000</v>
      </c>
      <c r="I15" s="79">
        <v>38433</v>
      </c>
      <c r="J15" s="80">
        <v>5862</v>
      </c>
      <c r="K15" s="80">
        <v>1652.5</v>
      </c>
      <c r="L15" s="81">
        <v>3.5473520000000001</v>
      </c>
      <c r="M15" s="82" t="s">
        <v>973</v>
      </c>
      <c r="N15" s="81">
        <v>95.903999999999996</v>
      </c>
      <c r="O15" s="80">
        <v>10000</v>
      </c>
    </row>
    <row r="16" spans="1:15" s="66" customFormat="1" ht="19">
      <c r="A16" s="73">
        <v>5</v>
      </c>
      <c r="B16" s="74" t="s">
        <v>835</v>
      </c>
      <c r="C16" s="75">
        <v>301</v>
      </c>
      <c r="D16" s="76">
        <v>181</v>
      </c>
      <c r="E16" s="77">
        <v>1.66</v>
      </c>
      <c r="F16" s="78" t="s">
        <v>973</v>
      </c>
      <c r="G16" s="77">
        <v>9.08</v>
      </c>
      <c r="H16" s="76">
        <v>10000</v>
      </c>
      <c r="I16" s="79">
        <v>31198</v>
      </c>
      <c r="J16" s="80">
        <v>5088</v>
      </c>
      <c r="K16" s="80">
        <v>1343</v>
      </c>
      <c r="L16" s="81">
        <v>3.7885330000000002</v>
      </c>
      <c r="M16" s="82" t="s">
        <v>973</v>
      </c>
      <c r="N16" s="81">
        <v>95.938900000000004</v>
      </c>
      <c r="O16" s="80">
        <v>10000</v>
      </c>
    </row>
    <row r="17" spans="1:21" s="66" customFormat="1" ht="19">
      <c r="A17" s="73">
        <v>6</v>
      </c>
      <c r="B17" s="74" t="s">
        <v>836</v>
      </c>
      <c r="C17" s="75">
        <v>145</v>
      </c>
      <c r="D17" s="76">
        <v>79</v>
      </c>
      <c r="E17" s="77">
        <v>1.84</v>
      </c>
      <c r="F17" s="78" t="s">
        <v>973</v>
      </c>
      <c r="G17" s="77">
        <v>7.47</v>
      </c>
      <c r="H17" s="76">
        <v>10000</v>
      </c>
      <c r="I17" s="79">
        <v>25496</v>
      </c>
      <c r="J17" s="80">
        <v>4356</v>
      </c>
      <c r="K17" s="80">
        <v>1101</v>
      </c>
      <c r="L17" s="81">
        <v>3.9564029999999999</v>
      </c>
      <c r="M17" s="82" t="s">
        <v>973</v>
      </c>
      <c r="N17" s="81">
        <v>93.917199999999994</v>
      </c>
      <c r="O17" s="80">
        <v>10000</v>
      </c>
    </row>
    <row r="18" spans="1:21" s="66" customFormat="1" ht="19">
      <c r="A18" s="73">
        <v>7</v>
      </c>
      <c r="B18" s="74" t="s">
        <v>837</v>
      </c>
      <c r="C18" s="75">
        <v>69</v>
      </c>
      <c r="D18" s="76">
        <v>34</v>
      </c>
      <c r="E18" s="77">
        <v>2.0299999999999998</v>
      </c>
      <c r="F18" s="78" t="s">
        <v>973</v>
      </c>
      <c r="G18" s="77">
        <v>5.83</v>
      </c>
      <c r="H18" s="76">
        <v>10000</v>
      </c>
      <c r="I18" s="79">
        <v>21086</v>
      </c>
      <c r="J18" s="80">
        <v>3737</v>
      </c>
      <c r="K18" s="80">
        <v>907</v>
      </c>
      <c r="L18" s="81">
        <v>4.1201759999999998</v>
      </c>
      <c r="M18" s="82" t="s">
        <v>973</v>
      </c>
      <c r="N18" s="81">
        <v>91.755499999999998</v>
      </c>
      <c r="O18" s="80">
        <v>10000</v>
      </c>
    </row>
    <row r="19" spans="1:21" s="66" customFormat="1" ht="19">
      <c r="A19" s="73">
        <v>8</v>
      </c>
      <c r="B19" s="74" t="s">
        <v>838</v>
      </c>
      <c r="C19" s="75">
        <v>34</v>
      </c>
      <c r="D19" s="76">
        <v>15</v>
      </c>
      <c r="E19" s="77">
        <v>2.27</v>
      </c>
      <c r="F19" s="78" t="s">
        <v>973</v>
      </c>
      <c r="G19" s="77">
        <v>4.97</v>
      </c>
      <c r="H19" s="76">
        <v>10000</v>
      </c>
      <c r="I19" s="79">
        <v>17424</v>
      </c>
      <c r="J19" s="80">
        <v>3183</v>
      </c>
      <c r="K19" s="80">
        <v>747</v>
      </c>
      <c r="L19" s="81">
        <v>4.2610440000000001</v>
      </c>
      <c r="M19" s="82" t="s">
        <v>973</v>
      </c>
      <c r="N19" s="81">
        <v>87.710800000000006</v>
      </c>
      <c r="O19" s="80">
        <v>10000</v>
      </c>
    </row>
    <row r="20" spans="1:21" s="66" customFormat="1" ht="19">
      <c r="A20" s="73">
        <v>9</v>
      </c>
      <c r="B20" s="74" t="s">
        <v>839</v>
      </c>
      <c r="C20" s="75">
        <v>18</v>
      </c>
      <c r="D20" s="76">
        <v>7</v>
      </c>
      <c r="E20" s="77">
        <v>2.57</v>
      </c>
      <c r="F20" s="78" t="s">
        <v>973</v>
      </c>
      <c r="G20" s="77">
        <v>4.3499999999999996</v>
      </c>
      <c r="H20" s="76">
        <v>10000</v>
      </c>
      <c r="I20" s="79">
        <v>14391</v>
      </c>
      <c r="J20" s="80">
        <v>2660</v>
      </c>
      <c r="K20" s="80">
        <v>613</v>
      </c>
      <c r="L20" s="81">
        <v>4.339315</v>
      </c>
      <c r="M20" s="82" t="s">
        <v>973</v>
      </c>
      <c r="N20" s="81">
        <v>81.751199999999997</v>
      </c>
      <c r="O20" s="80">
        <v>10000</v>
      </c>
    </row>
    <row r="21" spans="1:21" s="66" customFormat="1" ht="19">
      <c r="A21" s="73">
        <v>10</v>
      </c>
      <c r="B21" s="74" t="s">
        <v>840</v>
      </c>
      <c r="C21" s="75">
        <v>8</v>
      </c>
      <c r="D21" s="76">
        <v>3</v>
      </c>
      <c r="E21" s="77">
        <v>2.67</v>
      </c>
      <c r="F21" s="77">
        <v>0.01</v>
      </c>
      <c r="G21" s="77">
        <v>3.02</v>
      </c>
      <c r="H21" s="76">
        <v>10000</v>
      </c>
      <c r="I21" s="79">
        <v>11866</v>
      </c>
      <c r="J21" s="80">
        <v>2204</v>
      </c>
      <c r="K21" s="80">
        <v>498</v>
      </c>
      <c r="L21" s="81">
        <v>4.4257030000000004</v>
      </c>
      <c r="M21" s="82" t="s">
        <v>973</v>
      </c>
      <c r="N21" s="81">
        <v>75.742400000000004</v>
      </c>
      <c r="O21" s="80">
        <v>10000</v>
      </c>
    </row>
    <row r="22" spans="1:21" s="66" customFormat="1" ht="19">
      <c r="A22" s="73">
        <v>11</v>
      </c>
      <c r="B22" s="74" t="s">
        <v>841</v>
      </c>
      <c r="C22" s="75">
        <v>5</v>
      </c>
      <c r="D22" s="76">
        <v>1</v>
      </c>
      <c r="E22" s="77">
        <v>5</v>
      </c>
      <c r="F22" s="77">
        <v>0.01</v>
      </c>
      <c r="G22" s="77">
        <v>3.54</v>
      </c>
      <c r="H22" s="76">
        <v>10000</v>
      </c>
      <c r="I22" s="79">
        <v>9782</v>
      </c>
      <c r="J22" s="80">
        <v>1793</v>
      </c>
      <c r="K22" s="80">
        <v>401</v>
      </c>
      <c r="L22" s="81">
        <v>4.4713219999999998</v>
      </c>
      <c r="M22" s="82" t="s">
        <v>973</v>
      </c>
      <c r="N22" s="81">
        <v>70.020399999999995</v>
      </c>
      <c r="O22" s="80">
        <v>10000</v>
      </c>
    </row>
    <row r="23" spans="1:21" s="66" customFormat="1" ht="19">
      <c r="A23" s="73">
        <v>12</v>
      </c>
      <c r="B23" s="74" t="s">
        <v>842</v>
      </c>
      <c r="C23" s="75">
        <v>3</v>
      </c>
      <c r="D23" s="76">
        <v>0</v>
      </c>
      <c r="E23" s="77" t="s">
        <v>0</v>
      </c>
      <c r="F23" s="77">
        <v>0.01</v>
      </c>
      <c r="G23" s="77">
        <v>3.33</v>
      </c>
      <c r="H23" s="76">
        <v>10000</v>
      </c>
      <c r="I23" s="79">
        <v>7853</v>
      </c>
      <c r="J23" s="80">
        <v>1413</v>
      </c>
      <c r="K23" s="80">
        <v>313</v>
      </c>
      <c r="L23" s="81">
        <v>4.5143769999999996</v>
      </c>
      <c r="M23" s="82" t="s">
        <v>973</v>
      </c>
      <c r="N23" s="81">
        <v>63.029299999999999</v>
      </c>
      <c r="O23" s="80">
        <v>10000</v>
      </c>
    </row>
    <row r="24" spans="1:21" s="66" customFormat="1" ht="19">
      <c r="A24" s="73">
        <v>13</v>
      </c>
      <c r="B24" s="74" t="s">
        <v>843</v>
      </c>
      <c r="C24" s="75">
        <v>1</v>
      </c>
      <c r="D24" s="76">
        <v>0</v>
      </c>
      <c r="E24" s="77" t="s">
        <v>0</v>
      </c>
      <c r="F24" s="77">
        <v>0.09</v>
      </c>
      <c r="G24" s="77">
        <v>2.81</v>
      </c>
      <c r="H24" s="76">
        <v>10000</v>
      </c>
      <c r="I24" s="79">
        <v>6184</v>
      </c>
      <c r="J24" s="80">
        <v>1061</v>
      </c>
      <c r="K24" s="80">
        <v>237</v>
      </c>
      <c r="L24" s="81">
        <v>4.4767929999999998</v>
      </c>
      <c r="M24" s="82" t="s">
        <v>973</v>
      </c>
      <c r="N24" s="81">
        <v>54.484299999999998</v>
      </c>
      <c r="O24" s="80">
        <v>10000</v>
      </c>
    </row>
    <row r="25" spans="1:21" ht="19">
      <c r="A25" s="103"/>
      <c r="B25" s="103"/>
      <c r="C25" s="103"/>
      <c r="D25" s="103"/>
      <c r="E25" s="103"/>
      <c r="F25" s="103"/>
      <c r="G25" s="103"/>
      <c r="H25" s="103"/>
      <c r="I25" s="103"/>
      <c r="J25" s="103"/>
      <c r="K25" s="103"/>
      <c r="L25" s="103"/>
      <c r="M25" s="103"/>
      <c r="N25" s="103"/>
      <c r="O25" s="103"/>
      <c r="P25" s="103"/>
      <c r="Q25" s="103"/>
      <c r="R25" s="103"/>
      <c r="S25" s="103"/>
      <c r="T25" s="103"/>
      <c r="U25" s="103"/>
    </row>
    <row r="26" spans="1:21" ht="19">
      <c r="A26" s="103"/>
      <c r="B26" s="103"/>
      <c r="C26" s="103"/>
      <c r="D26" s="103"/>
      <c r="E26" s="103"/>
      <c r="F26" s="103"/>
      <c r="G26" s="103"/>
      <c r="H26" s="103"/>
      <c r="I26" s="103"/>
      <c r="J26" s="103"/>
      <c r="K26" s="103"/>
      <c r="L26" s="103"/>
      <c r="M26" s="103"/>
      <c r="N26" s="103"/>
      <c r="O26" s="103"/>
      <c r="P26" s="103"/>
      <c r="Q26" s="103"/>
      <c r="R26" s="103"/>
      <c r="S26" s="103"/>
      <c r="T26" s="103"/>
      <c r="U26" s="103"/>
    </row>
    <row r="27" spans="1:21" ht="19">
      <c r="A27" s="103"/>
      <c r="B27" s="103"/>
      <c r="C27" s="103"/>
      <c r="D27" s="103"/>
      <c r="E27" s="103"/>
      <c r="F27" s="103"/>
      <c r="G27" s="103"/>
      <c r="H27" s="103"/>
      <c r="I27" s="103"/>
      <c r="J27" s="103"/>
      <c r="K27" s="103"/>
      <c r="L27" s="103"/>
      <c r="M27" s="103"/>
      <c r="N27" s="103"/>
      <c r="O27" s="103"/>
      <c r="P27" s="103"/>
      <c r="Q27" s="103"/>
      <c r="R27" s="103"/>
      <c r="S27" s="103"/>
      <c r="T27" s="103"/>
      <c r="U27" s="103"/>
    </row>
    <row r="28" spans="1:21" ht="19">
      <c r="A28" s="103"/>
      <c r="B28" s="103"/>
      <c r="C28" s="103"/>
      <c r="D28" s="103"/>
      <c r="E28" s="103"/>
      <c r="F28" s="103"/>
      <c r="G28" s="103"/>
      <c r="H28" s="103"/>
      <c r="I28" s="103"/>
      <c r="J28" s="103"/>
      <c r="K28" s="103"/>
      <c r="L28" s="103"/>
      <c r="M28" s="103"/>
      <c r="N28" s="103"/>
      <c r="O28" s="103"/>
      <c r="P28" s="103"/>
      <c r="Q28" s="103"/>
      <c r="R28" s="103"/>
      <c r="S28" s="103"/>
      <c r="T28" s="103"/>
      <c r="U28" s="103"/>
    </row>
    <row r="29" spans="1:21" ht="19">
      <c r="A29" s="103"/>
      <c r="B29" s="103"/>
      <c r="C29" s="103"/>
      <c r="D29" s="103"/>
      <c r="E29" s="103"/>
      <c r="F29" s="103"/>
      <c r="G29" s="103"/>
      <c r="H29" s="103"/>
      <c r="I29" s="103"/>
      <c r="J29" s="103"/>
      <c r="K29" s="103"/>
      <c r="L29" s="103"/>
      <c r="M29" s="103"/>
      <c r="N29" s="103"/>
      <c r="O29" s="103"/>
      <c r="P29" s="103"/>
      <c r="Q29" s="103"/>
      <c r="R29" s="103"/>
      <c r="S29" s="103"/>
      <c r="T29" s="103"/>
      <c r="U29" s="103"/>
    </row>
    <row r="30" spans="1:21" ht="19">
      <c r="A30" s="103"/>
      <c r="B30" s="103"/>
      <c r="C30" s="103"/>
      <c r="D30" s="103"/>
      <c r="E30" s="103"/>
      <c r="F30" s="103"/>
      <c r="G30" s="103"/>
      <c r="H30" s="103"/>
      <c r="I30" s="103"/>
      <c r="J30" s="103"/>
      <c r="K30" s="103"/>
      <c r="L30" s="103"/>
      <c r="M30" s="103"/>
      <c r="N30" s="103"/>
      <c r="O30" s="103"/>
      <c r="P30" s="103"/>
      <c r="Q30" s="103"/>
      <c r="R30" s="103"/>
      <c r="S30" s="103"/>
      <c r="T30" s="103"/>
      <c r="U30" s="103"/>
    </row>
  </sheetData>
  <mergeCells count="2">
    <mergeCell ref="A10:A11"/>
    <mergeCell ref="I10:O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A97C-43FB-5344-B7CC-E85318EBBCD6}">
  <dimension ref="A1:I31"/>
  <sheetViews>
    <sheetView workbookViewId="0">
      <selection activeCell="E53" sqref="E53"/>
    </sheetView>
  </sheetViews>
  <sheetFormatPr baseColWidth="10" defaultRowHeight="18"/>
  <cols>
    <col min="1" max="1" width="16" style="36" customWidth="1"/>
    <col min="2" max="2" width="30.83203125" style="36" customWidth="1"/>
    <col min="3" max="3" width="32" style="36" customWidth="1"/>
    <col min="4" max="4" width="29" style="36" customWidth="1"/>
    <col min="5" max="5" width="24.1640625" style="36" customWidth="1"/>
    <col min="6" max="6" width="23.6640625" style="36" customWidth="1"/>
    <col min="7" max="7" width="11" style="36" bestFit="1" customWidth="1"/>
    <col min="8" max="8" width="23" style="36" customWidth="1"/>
    <col min="9" max="9" width="20.83203125" style="36" customWidth="1"/>
    <col min="10" max="16384" width="10.83203125" style="36"/>
  </cols>
  <sheetData>
    <row r="1" spans="1:9">
      <c r="A1" s="33" t="s">
        <v>976</v>
      </c>
    </row>
    <row r="2" spans="1:9">
      <c r="A2" s="36" t="s">
        <v>653</v>
      </c>
    </row>
    <row r="3" spans="1:9">
      <c r="A3" s="36" t="s">
        <v>652</v>
      </c>
    </row>
    <row r="4" spans="1:9">
      <c r="A4" s="36" t="s">
        <v>819</v>
      </c>
    </row>
    <row r="6" spans="1:9">
      <c r="A6" s="44" t="s">
        <v>620</v>
      </c>
      <c r="B6" s="45" t="s">
        <v>621</v>
      </c>
      <c r="C6" s="44" t="s">
        <v>622</v>
      </c>
      <c r="D6" s="44" t="s">
        <v>623</v>
      </c>
      <c r="E6" s="44" t="s">
        <v>624</v>
      </c>
      <c r="F6" s="44" t="s">
        <v>625</v>
      </c>
      <c r="G6" s="44" t="s">
        <v>20</v>
      </c>
      <c r="H6" s="44" t="s">
        <v>626</v>
      </c>
      <c r="I6" s="44" t="s">
        <v>627</v>
      </c>
    </row>
    <row r="7" spans="1:9">
      <c r="A7" s="46" t="s">
        <v>628</v>
      </c>
      <c r="B7" s="46">
        <v>218563885</v>
      </c>
      <c r="C7" s="47">
        <v>1047</v>
      </c>
      <c r="D7" s="47">
        <v>4989</v>
      </c>
      <c r="E7" s="47">
        <v>51011</v>
      </c>
      <c r="F7" s="46">
        <v>51658</v>
      </c>
      <c r="G7" s="47">
        <v>49408</v>
      </c>
      <c r="H7" s="47">
        <v>51323</v>
      </c>
      <c r="I7" s="47">
        <v>50915</v>
      </c>
    </row>
    <row r="8" spans="1:9">
      <c r="A8" s="46" t="s">
        <v>629</v>
      </c>
      <c r="B8" s="46">
        <v>235229383</v>
      </c>
      <c r="C8" s="47">
        <v>1211</v>
      </c>
      <c r="D8" s="47">
        <v>5604</v>
      </c>
      <c r="E8" s="47">
        <v>54621</v>
      </c>
      <c r="F8" s="46">
        <v>56248</v>
      </c>
      <c r="G8" s="47">
        <v>55060</v>
      </c>
      <c r="H8" s="47">
        <v>56872</v>
      </c>
      <c r="I8" s="47">
        <v>55753</v>
      </c>
    </row>
    <row r="9" spans="1:9">
      <c r="A9" s="46" t="s">
        <v>630</v>
      </c>
      <c r="B9" s="46">
        <v>196790756</v>
      </c>
      <c r="C9" s="47">
        <v>930</v>
      </c>
      <c r="D9" s="47">
        <v>4875</v>
      </c>
      <c r="E9" s="47">
        <v>44892</v>
      </c>
      <c r="F9" s="46">
        <v>47391</v>
      </c>
      <c r="G9" s="47">
        <v>46562</v>
      </c>
      <c r="H9" s="47">
        <v>47859</v>
      </c>
      <c r="I9" s="47">
        <v>46935</v>
      </c>
    </row>
    <row r="10" spans="1:9">
      <c r="A10" s="46" t="s">
        <v>631</v>
      </c>
      <c r="B10" s="46">
        <v>188938041</v>
      </c>
      <c r="C10" s="47">
        <v>1050</v>
      </c>
      <c r="D10" s="47">
        <v>4861</v>
      </c>
      <c r="E10" s="47">
        <v>42655</v>
      </c>
      <c r="F10" s="46">
        <v>44990</v>
      </c>
      <c r="G10" s="47">
        <v>44734</v>
      </c>
      <c r="H10" s="47">
        <v>45912</v>
      </c>
      <c r="I10" s="47">
        <v>45927</v>
      </c>
    </row>
    <row r="11" spans="1:9">
      <c r="A11" s="46" t="s">
        <v>632</v>
      </c>
      <c r="B11" s="46">
        <v>176107554</v>
      </c>
      <c r="C11" s="47">
        <v>1026</v>
      </c>
      <c r="D11" s="47">
        <v>4691</v>
      </c>
      <c r="E11" s="47">
        <v>39879</v>
      </c>
      <c r="F11" s="46">
        <v>42136</v>
      </c>
      <c r="G11" s="47">
        <v>41455</v>
      </c>
      <c r="H11" s="47">
        <v>42050</v>
      </c>
      <c r="I11" s="47">
        <v>42506</v>
      </c>
    </row>
    <row r="12" spans="1:9">
      <c r="A12" s="46" t="s">
        <v>633</v>
      </c>
      <c r="B12" s="46">
        <v>168611959</v>
      </c>
      <c r="C12" s="47">
        <v>830</v>
      </c>
      <c r="D12" s="47">
        <v>4200</v>
      </c>
      <c r="E12" s="47">
        <v>38587</v>
      </c>
      <c r="F12" s="46">
        <v>40652</v>
      </c>
      <c r="G12" s="47">
        <v>39014</v>
      </c>
      <c r="H12" s="47">
        <v>41090</v>
      </c>
      <c r="I12" s="47">
        <v>40211</v>
      </c>
    </row>
    <row r="13" spans="1:9">
      <c r="A13" s="46" t="s">
        <v>634</v>
      </c>
      <c r="B13" s="46">
        <v>151175337</v>
      </c>
      <c r="C13" s="47">
        <v>863</v>
      </c>
      <c r="D13" s="47">
        <v>4018</v>
      </c>
      <c r="E13" s="47">
        <v>36303</v>
      </c>
      <c r="F13" s="46">
        <v>37271</v>
      </c>
      <c r="G13" s="47">
        <v>35868</v>
      </c>
      <c r="H13" s="47">
        <v>37402</v>
      </c>
      <c r="I13" s="47">
        <v>36537</v>
      </c>
    </row>
    <row r="14" spans="1:9">
      <c r="A14" s="46" t="s">
        <v>635</v>
      </c>
      <c r="B14" s="46">
        <v>142828479</v>
      </c>
      <c r="C14" s="47">
        <v>848</v>
      </c>
      <c r="D14" s="47">
        <v>3776</v>
      </c>
      <c r="E14" s="47">
        <v>32864</v>
      </c>
      <c r="F14" s="46">
        <v>33102</v>
      </c>
      <c r="G14" s="47">
        <v>36242</v>
      </c>
      <c r="H14" s="47">
        <v>33983</v>
      </c>
      <c r="I14" s="47">
        <v>34831</v>
      </c>
    </row>
    <row r="15" spans="1:9">
      <c r="A15" s="46" t="s">
        <v>636</v>
      </c>
      <c r="B15" s="46">
        <v>110196558</v>
      </c>
      <c r="C15" s="47">
        <v>649</v>
      </c>
      <c r="D15" s="47">
        <v>2792</v>
      </c>
      <c r="E15" s="47">
        <v>26518</v>
      </c>
      <c r="F15" s="46">
        <v>26635</v>
      </c>
      <c r="G15" s="47">
        <v>27215</v>
      </c>
      <c r="H15" s="47">
        <v>26954</v>
      </c>
      <c r="I15" s="47">
        <v>26304</v>
      </c>
    </row>
    <row r="16" spans="1:9">
      <c r="A16" s="46" t="s">
        <v>637</v>
      </c>
      <c r="B16" s="46">
        <v>129501195</v>
      </c>
      <c r="C16" s="47">
        <v>672</v>
      </c>
      <c r="D16" s="47">
        <v>3211</v>
      </c>
      <c r="E16" s="47">
        <v>31722</v>
      </c>
      <c r="F16" s="46">
        <v>30648</v>
      </c>
      <c r="G16" s="47">
        <v>30618</v>
      </c>
      <c r="H16" s="47">
        <v>31251</v>
      </c>
      <c r="I16" s="47">
        <v>30423</v>
      </c>
    </row>
    <row r="17" spans="1:9">
      <c r="A17" s="46" t="s">
        <v>638</v>
      </c>
      <c r="B17" s="46">
        <v>130541840</v>
      </c>
      <c r="C17" s="47">
        <v>661</v>
      </c>
      <c r="D17" s="47">
        <v>3482</v>
      </c>
      <c r="E17" s="47">
        <v>31355</v>
      </c>
      <c r="F17" s="46">
        <v>30855</v>
      </c>
      <c r="G17" s="47">
        <v>30985</v>
      </c>
      <c r="H17" s="47">
        <v>31227</v>
      </c>
      <c r="I17" s="47">
        <v>31271</v>
      </c>
    </row>
    <row r="18" spans="1:9">
      <c r="A18" s="46" t="s">
        <v>639</v>
      </c>
      <c r="B18" s="46">
        <v>130408376</v>
      </c>
      <c r="C18" s="47">
        <v>698</v>
      </c>
      <c r="D18" s="47">
        <v>3578</v>
      </c>
      <c r="E18" s="47">
        <v>31041</v>
      </c>
      <c r="F18" s="46">
        <v>31139</v>
      </c>
      <c r="G18" s="47">
        <v>29992</v>
      </c>
      <c r="H18" s="47">
        <v>31843</v>
      </c>
      <c r="I18" s="47">
        <v>31395</v>
      </c>
    </row>
    <row r="19" spans="1:9">
      <c r="A19" s="46" t="s">
        <v>640</v>
      </c>
      <c r="B19" s="46">
        <v>97093912</v>
      </c>
      <c r="C19" s="47">
        <v>471</v>
      </c>
      <c r="D19" s="47">
        <v>2309</v>
      </c>
      <c r="E19" s="47">
        <v>21873</v>
      </c>
      <c r="F19" s="46">
        <v>23533</v>
      </c>
      <c r="G19" s="47">
        <v>22883</v>
      </c>
      <c r="H19" s="47">
        <v>24105</v>
      </c>
      <c r="I19" s="47">
        <v>23851</v>
      </c>
    </row>
    <row r="20" spans="1:9">
      <c r="A20" s="46" t="s">
        <v>641</v>
      </c>
      <c r="B20" s="46">
        <v>87497399</v>
      </c>
      <c r="C20" s="47">
        <v>463</v>
      </c>
      <c r="D20" s="47">
        <v>2044</v>
      </c>
      <c r="E20" s="47">
        <v>20511</v>
      </c>
      <c r="F20" s="46">
        <v>21091</v>
      </c>
      <c r="G20" s="47">
        <v>20208</v>
      </c>
      <c r="H20" s="47">
        <v>21458</v>
      </c>
      <c r="I20" s="47">
        <v>20323</v>
      </c>
    </row>
    <row r="21" spans="1:9">
      <c r="A21" s="46" t="s">
        <v>642</v>
      </c>
      <c r="B21" s="46">
        <v>77093969</v>
      </c>
      <c r="C21" s="47">
        <v>366</v>
      </c>
      <c r="D21" s="47">
        <v>1791</v>
      </c>
      <c r="E21" s="47">
        <v>18630</v>
      </c>
      <c r="F21" s="46">
        <v>19700</v>
      </c>
      <c r="G21" s="47">
        <v>18331</v>
      </c>
      <c r="H21" s="47">
        <v>19235</v>
      </c>
      <c r="I21" s="47">
        <v>18075</v>
      </c>
    </row>
    <row r="22" spans="1:9">
      <c r="A22" s="46" t="s">
        <v>643</v>
      </c>
      <c r="B22" s="46">
        <v>73932286</v>
      </c>
      <c r="C22" s="47">
        <v>399</v>
      </c>
      <c r="D22" s="47">
        <v>2342</v>
      </c>
      <c r="E22" s="47">
        <v>19601</v>
      </c>
      <c r="F22" s="46">
        <v>18354</v>
      </c>
      <c r="G22" s="47">
        <v>20184</v>
      </c>
      <c r="H22" s="47">
        <v>17893</v>
      </c>
      <c r="I22" s="47">
        <v>17414</v>
      </c>
    </row>
    <row r="23" spans="1:9">
      <c r="A23" s="46" t="s">
        <v>644</v>
      </c>
      <c r="B23" s="46">
        <v>73993685</v>
      </c>
      <c r="C23" s="47">
        <v>409</v>
      </c>
      <c r="D23" s="47">
        <v>2111</v>
      </c>
      <c r="E23" s="47">
        <v>20412</v>
      </c>
      <c r="F23" s="46">
        <v>19052</v>
      </c>
      <c r="G23" s="47">
        <v>17067</v>
      </c>
      <c r="H23" s="47">
        <v>18592</v>
      </c>
      <c r="I23" s="47">
        <v>17315</v>
      </c>
    </row>
    <row r="24" spans="1:9">
      <c r="A24" s="46" t="s">
        <v>645</v>
      </c>
      <c r="B24" s="46">
        <v>75214210</v>
      </c>
      <c r="C24" s="47">
        <v>397</v>
      </c>
      <c r="D24" s="47">
        <v>1936</v>
      </c>
      <c r="E24" s="47">
        <v>17341</v>
      </c>
      <c r="F24" s="46">
        <v>18241</v>
      </c>
      <c r="G24" s="47">
        <v>17661</v>
      </c>
      <c r="H24" s="47">
        <v>18311</v>
      </c>
      <c r="I24" s="47">
        <v>18146</v>
      </c>
    </row>
    <row r="25" spans="1:9">
      <c r="A25" s="46" t="s">
        <v>646</v>
      </c>
      <c r="B25" s="46">
        <v>52801161</v>
      </c>
      <c r="C25" s="47">
        <v>386</v>
      </c>
      <c r="D25" s="47">
        <v>2117</v>
      </c>
      <c r="E25" s="47">
        <v>15953</v>
      </c>
      <c r="F25" s="46">
        <v>13967</v>
      </c>
      <c r="G25" s="47">
        <v>12544</v>
      </c>
      <c r="H25" s="47">
        <v>13451</v>
      </c>
      <c r="I25" s="47">
        <v>12743</v>
      </c>
    </row>
    <row r="26" spans="1:9">
      <c r="A26" s="46" t="s">
        <v>647</v>
      </c>
      <c r="B26" s="46">
        <v>60846992</v>
      </c>
      <c r="C26" s="47">
        <v>404</v>
      </c>
      <c r="D26" s="47">
        <v>1715</v>
      </c>
      <c r="E26" s="47">
        <v>15132</v>
      </c>
      <c r="F26" s="46">
        <v>13898</v>
      </c>
      <c r="G26" s="47">
        <v>13772</v>
      </c>
      <c r="H26" s="47">
        <v>14357</v>
      </c>
      <c r="I26" s="47">
        <v>13789</v>
      </c>
    </row>
    <row r="27" spans="1:9">
      <c r="A27" s="46" t="s">
        <v>648</v>
      </c>
      <c r="B27" s="46">
        <v>34246908</v>
      </c>
      <c r="C27" s="47">
        <v>261</v>
      </c>
      <c r="D27" s="47">
        <v>964</v>
      </c>
      <c r="E27" s="47">
        <v>8803</v>
      </c>
      <c r="F27" s="46">
        <v>8290</v>
      </c>
      <c r="G27" s="47">
        <v>8193</v>
      </c>
      <c r="H27" s="47">
        <v>8488</v>
      </c>
      <c r="I27" s="47">
        <v>8189</v>
      </c>
    </row>
    <row r="28" spans="1:9">
      <c r="A28" s="46" t="s">
        <v>649</v>
      </c>
      <c r="B28" s="46">
        <v>33050704</v>
      </c>
      <c r="C28" s="47">
        <v>222</v>
      </c>
      <c r="D28" s="47">
        <v>1038</v>
      </c>
      <c r="E28" s="47">
        <v>9276</v>
      </c>
      <c r="F28" s="46">
        <v>8479</v>
      </c>
      <c r="G28" s="47">
        <v>7898</v>
      </c>
      <c r="H28" s="47">
        <v>8228</v>
      </c>
      <c r="I28" s="47">
        <v>7546</v>
      </c>
    </row>
    <row r="29" spans="1:9">
      <c r="A29" s="46" t="s">
        <v>650</v>
      </c>
      <c r="B29" s="47">
        <v>146296971</v>
      </c>
      <c r="C29" s="47">
        <v>365</v>
      </c>
      <c r="D29" s="47">
        <v>2265</v>
      </c>
      <c r="E29" s="47">
        <v>20339</v>
      </c>
      <c r="F29" s="46">
        <v>22946</v>
      </c>
      <c r="G29" s="47">
        <v>21146</v>
      </c>
      <c r="H29" s="47">
        <v>23448</v>
      </c>
      <c r="I29" s="47">
        <v>23148</v>
      </c>
    </row>
    <row r="30" spans="1:9">
      <c r="A30" s="47"/>
      <c r="B30" s="47"/>
      <c r="C30" s="47"/>
      <c r="D30" s="47"/>
      <c r="E30" s="47"/>
      <c r="F30" s="46"/>
      <c r="G30" s="47"/>
      <c r="H30" s="47"/>
      <c r="I30" s="47"/>
    </row>
    <row r="31" spans="1:9">
      <c r="A31" s="48" t="s">
        <v>651</v>
      </c>
      <c r="B31" s="49"/>
      <c r="C31" s="50">
        <f t="shared" ref="C31" si="0">(C29/($B29*1.5))/(SUM(C7:C28)/(SUM($B7:$B28)*2))</f>
        <v>0.61681650286793366</v>
      </c>
      <c r="D31" s="50">
        <f>(D29/($B29*1.5))/(SUM(D7:D28)/(SUM($B7:$B28)*2))</f>
        <v>0.79763981883872237</v>
      </c>
      <c r="E31" s="50">
        <f>(E29/($B29*1.5))/(SUM(E7:E28)/(SUM($B7:$B28)*2))</f>
        <v>0.77941141600279196</v>
      </c>
      <c r="F31" s="50">
        <f t="shared" ref="F31:I31" si="1">(F29/($B29*1.5))/(SUM(F7:F28)/(SUM($B7:$B28)*2))</f>
        <v>0.8677939737254925</v>
      </c>
      <c r="G31" s="50">
        <f t="shared" si="1"/>
        <v>0.81433188910342102</v>
      </c>
      <c r="H31" s="50">
        <f t="shared" si="1"/>
        <v>0.88048762723117535</v>
      </c>
      <c r="I31" s="50">
        <f t="shared" si="1"/>
        <v>0.88505846583670633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C9C31-538C-3744-BB75-91860E315A82}">
  <dimension ref="A1:S36"/>
  <sheetViews>
    <sheetView workbookViewId="0">
      <selection activeCell="B9" sqref="B9"/>
    </sheetView>
  </sheetViews>
  <sheetFormatPr baseColWidth="10" defaultRowHeight="20" customHeight="1"/>
  <cols>
    <col min="1" max="1" width="26.5" style="38" customWidth="1"/>
    <col min="2" max="2" width="36.6640625" style="38" customWidth="1"/>
    <col min="3" max="3" width="31.6640625" style="38" customWidth="1"/>
    <col min="4" max="4" width="21.33203125" style="38" customWidth="1"/>
    <col min="5" max="5" width="21" style="38" customWidth="1"/>
    <col min="6" max="8" width="10.83203125" style="38"/>
    <col min="9" max="9" width="11.6640625" style="38" customWidth="1"/>
    <col min="10" max="10" width="16.5" style="38" customWidth="1"/>
    <col min="11" max="16384" width="10.83203125" style="37"/>
  </cols>
  <sheetData>
    <row r="1" spans="1:11" ht="20" customHeight="1">
      <c r="A1" s="83" t="s">
        <v>849</v>
      </c>
    </row>
    <row r="2" spans="1:11" ht="20" customHeight="1">
      <c r="A2" s="35" t="s">
        <v>617</v>
      </c>
    </row>
    <row r="3" spans="1:11" ht="20" customHeight="1">
      <c r="A3" s="35" t="s">
        <v>618</v>
      </c>
    </row>
    <row r="4" spans="1:11" ht="20" customHeight="1">
      <c r="A4" s="35"/>
    </row>
    <row r="5" spans="1:11" ht="20" customHeight="1">
      <c r="A5" s="12" t="s">
        <v>10</v>
      </c>
      <c r="B5" s="12" t="s">
        <v>22</v>
      </c>
      <c r="C5" s="12" t="s">
        <v>23</v>
      </c>
      <c r="D5" s="12" t="s">
        <v>616</v>
      </c>
      <c r="E5" s="12" t="s">
        <v>615</v>
      </c>
      <c r="F5" s="12" t="s">
        <v>11</v>
      </c>
      <c r="G5" s="12" t="s">
        <v>12</v>
      </c>
      <c r="H5" s="12" t="s">
        <v>27</v>
      </c>
      <c r="I5" s="12" t="s">
        <v>13</v>
      </c>
    </row>
    <row r="6" spans="1:11" ht="20" customHeight="1">
      <c r="A6" s="38" t="s">
        <v>14</v>
      </c>
      <c r="B6" s="38" t="s">
        <v>982</v>
      </c>
      <c r="C6" s="38" t="s">
        <v>28</v>
      </c>
      <c r="D6" s="10">
        <v>268857</v>
      </c>
      <c r="E6" s="10">
        <v>13406</v>
      </c>
      <c r="F6" s="38">
        <v>601</v>
      </c>
      <c r="G6" s="38">
        <v>136</v>
      </c>
      <c r="H6" s="51">
        <v>4.42</v>
      </c>
      <c r="I6" s="52">
        <v>9.9989999999999996E-5</v>
      </c>
    </row>
    <row r="7" spans="1:11" ht="20" customHeight="1">
      <c r="A7" s="38" t="s">
        <v>14</v>
      </c>
      <c r="B7" s="38" t="s">
        <v>982</v>
      </c>
      <c r="C7" s="38" t="s">
        <v>29</v>
      </c>
      <c r="D7" s="10">
        <v>268857</v>
      </c>
      <c r="E7" s="10">
        <v>3406</v>
      </c>
      <c r="F7" s="38">
        <v>84</v>
      </c>
      <c r="G7" s="38">
        <v>33</v>
      </c>
      <c r="H7" s="38">
        <v>2.5499999999999998</v>
      </c>
      <c r="I7" s="52">
        <v>9.9989999999999996E-5</v>
      </c>
      <c r="K7" s="58"/>
    </row>
    <row r="8" spans="1:11" ht="20" customHeight="1">
      <c r="E8" s="10"/>
      <c r="I8" s="52"/>
      <c r="K8" s="58"/>
    </row>
    <row r="9" spans="1:11" ht="20" customHeight="1">
      <c r="A9" s="38" t="s">
        <v>15</v>
      </c>
      <c r="B9" s="38" t="s">
        <v>24</v>
      </c>
      <c r="C9" s="38" t="s">
        <v>16</v>
      </c>
      <c r="D9" s="10">
        <v>354737</v>
      </c>
      <c r="E9" s="10">
        <v>650000</v>
      </c>
      <c r="F9" s="38">
        <v>3580</v>
      </c>
      <c r="G9" s="38">
        <v>2802</v>
      </c>
      <c r="H9" s="51">
        <v>1.28</v>
      </c>
      <c r="I9" s="52">
        <v>1E-4</v>
      </c>
    </row>
    <row r="10" spans="1:11" ht="20" customHeight="1">
      <c r="A10" s="38" t="s">
        <v>15</v>
      </c>
      <c r="B10" s="38" t="s">
        <v>24</v>
      </c>
      <c r="C10" s="38" t="s">
        <v>17</v>
      </c>
      <c r="D10" s="10">
        <v>354737</v>
      </c>
      <c r="E10" s="10">
        <v>650000</v>
      </c>
      <c r="F10" s="38">
        <v>3160</v>
      </c>
      <c r="G10" s="38">
        <v>2760</v>
      </c>
      <c r="H10" s="51">
        <v>1.1399999999999999</v>
      </c>
      <c r="I10" s="52">
        <v>1E-4</v>
      </c>
    </row>
    <row r="11" spans="1:11" ht="20" customHeight="1">
      <c r="A11" s="38" t="s">
        <v>15</v>
      </c>
      <c r="B11" s="38" t="s">
        <v>24</v>
      </c>
      <c r="C11" s="38" t="s">
        <v>18</v>
      </c>
      <c r="D11" s="10">
        <v>354737</v>
      </c>
      <c r="E11" s="10">
        <v>650000</v>
      </c>
      <c r="F11" s="38">
        <v>6512</v>
      </c>
      <c r="G11" s="38">
        <v>2811</v>
      </c>
      <c r="H11" s="51">
        <v>2.3199999999999998</v>
      </c>
      <c r="I11" s="52">
        <v>1E-4</v>
      </c>
    </row>
    <row r="12" spans="1:11" ht="20" customHeight="1">
      <c r="A12" s="38" t="s">
        <v>15</v>
      </c>
      <c r="B12" s="38" t="s">
        <v>24</v>
      </c>
      <c r="C12" s="38" t="s">
        <v>19</v>
      </c>
      <c r="D12" s="10">
        <v>354737</v>
      </c>
      <c r="E12" s="10">
        <v>650000</v>
      </c>
      <c r="F12" s="38">
        <v>3734</v>
      </c>
      <c r="G12" s="38">
        <v>2782</v>
      </c>
      <c r="H12" s="51">
        <v>1.34</v>
      </c>
      <c r="I12" s="52">
        <v>1E-4</v>
      </c>
    </row>
    <row r="13" spans="1:11" ht="20" customHeight="1">
      <c r="A13" s="38" t="s">
        <v>15</v>
      </c>
      <c r="B13" s="38" t="s">
        <v>24</v>
      </c>
      <c r="C13" s="38" t="s">
        <v>20</v>
      </c>
      <c r="D13" s="10">
        <v>354737</v>
      </c>
      <c r="E13" s="10">
        <v>650000</v>
      </c>
      <c r="F13" s="38">
        <v>3804</v>
      </c>
      <c r="G13" s="38">
        <v>2863</v>
      </c>
      <c r="H13" s="51">
        <v>1.33</v>
      </c>
      <c r="I13" s="52">
        <v>1E-4</v>
      </c>
    </row>
    <row r="14" spans="1:11" ht="20" customHeight="1">
      <c r="E14" s="10"/>
      <c r="H14" s="51"/>
      <c r="I14" s="52"/>
    </row>
    <row r="15" spans="1:11" ht="20" customHeight="1">
      <c r="A15" s="38" t="s">
        <v>15</v>
      </c>
      <c r="B15" s="38" t="s">
        <v>982</v>
      </c>
      <c r="C15" s="38" t="s">
        <v>28</v>
      </c>
      <c r="D15" s="10">
        <v>268857</v>
      </c>
      <c r="E15" s="10">
        <v>73063</v>
      </c>
      <c r="F15" s="57">
        <v>894</v>
      </c>
      <c r="G15" s="38">
        <v>630</v>
      </c>
      <c r="H15" s="51">
        <v>1.42</v>
      </c>
      <c r="I15" s="52">
        <v>1E-4</v>
      </c>
    </row>
    <row r="16" spans="1:11" ht="20" customHeight="1">
      <c r="A16" s="38" t="s">
        <v>15</v>
      </c>
      <c r="B16" s="38" t="s">
        <v>982</v>
      </c>
      <c r="C16" s="38" t="s">
        <v>29</v>
      </c>
      <c r="D16" s="10">
        <v>268857</v>
      </c>
      <c r="E16" s="59">
        <v>15419</v>
      </c>
      <c r="F16" s="60">
        <v>161</v>
      </c>
      <c r="G16" s="60">
        <v>140</v>
      </c>
      <c r="H16" s="61">
        <v>1.1499999999999999</v>
      </c>
      <c r="I16" s="52" t="s">
        <v>611</v>
      </c>
    </row>
    <row r="17" spans="1:19" ht="20" customHeight="1">
      <c r="E17" s="60"/>
      <c r="F17" s="60"/>
      <c r="G17" s="60"/>
      <c r="H17" s="60"/>
      <c r="I17" s="52"/>
    </row>
    <row r="18" spans="1:19" ht="20" customHeight="1">
      <c r="A18" s="62" t="s">
        <v>21</v>
      </c>
      <c r="B18" s="38" t="s">
        <v>982</v>
      </c>
      <c r="C18" s="38" t="s">
        <v>16</v>
      </c>
      <c r="D18" s="10">
        <v>268857</v>
      </c>
      <c r="E18" s="59">
        <v>18161</v>
      </c>
      <c r="F18" s="60">
        <v>164</v>
      </c>
      <c r="G18" s="60">
        <v>146</v>
      </c>
      <c r="H18" s="61">
        <v>1.1232876709999999</v>
      </c>
      <c r="I18" s="52" t="s">
        <v>611</v>
      </c>
    </row>
    <row r="19" spans="1:19" ht="20" customHeight="1">
      <c r="A19" s="62" t="s">
        <v>21</v>
      </c>
      <c r="B19" s="38" t="s">
        <v>982</v>
      </c>
      <c r="C19" s="38" t="s">
        <v>17</v>
      </c>
      <c r="D19" s="10">
        <v>268857</v>
      </c>
      <c r="E19" s="59">
        <v>28848</v>
      </c>
      <c r="F19" s="60">
        <v>255</v>
      </c>
      <c r="G19" s="60">
        <v>234</v>
      </c>
      <c r="H19" s="61">
        <v>1.0897435900000001</v>
      </c>
      <c r="I19" s="52" t="s">
        <v>611</v>
      </c>
    </row>
    <row r="20" spans="1:19" ht="20" customHeight="1">
      <c r="A20" s="62" t="s">
        <v>21</v>
      </c>
      <c r="B20" s="38" t="s">
        <v>982</v>
      </c>
      <c r="C20" s="38" t="s">
        <v>18</v>
      </c>
      <c r="D20" s="10">
        <v>268857</v>
      </c>
      <c r="E20" s="59">
        <v>5199</v>
      </c>
      <c r="F20" s="60">
        <v>90</v>
      </c>
      <c r="G20" s="60">
        <v>39</v>
      </c>
      <c r="H20" s="61">
        <v>2.307692308</v>
      </c>
      <c r="I20" s="52">
        <v>1E-4</v>
      </c>
      <c r="L20" s="63"/>
    </row>
    <row r="21" spans="1:19" ht="20" customHeight="1">
      <c r="A21" s="62" t="s">
        <v>21</v>
      </c>
      <c r="B21" s="38" t="s">
        <v>982</v>
      </c>
      <c r="C21" s="38" t="s">
        <v>19</v>
      </c>
      <c r="D21" s="10">
        <v>268857</v>
      </c>
      <c r="E21" s="59">
        <v>7900</v>
      </c>
      <c r="F21" s="60">
        <v>104</v>
      </c>
      <c r="G21" s="60">
        <v>63</v>
      </c>
      <c r="H21" s="61">
        <v>1.6507936510000001</v>
      </c>
      <c r="I21" s="52">
        <v>1E-4</v>
      </c>
    </row>
    <row r="22" spans="1:19" ht="20" customHeight="1">
      <c r="A22" s="62" t="s">
        <v>21</v>
      </c>
      <c r="B22" s="38" t="s">
        <v>982</v>
      </c>
      <c r="C22" s="38" t="s">
        <v>20</v>
      </c>
      <c r="D22" s="10">
        <v>268857</v>
      </c>
      <c r="E22" s="59">
        <v>794301</v>
      </c>
      <c r="F22" s="60">
        <v>8418</v>
      </c>
      <c r="G22" s="60">
        <v>6370</v>
      </c>
      <c r="H22" s="61">
        <v>1.321507</v>
      </c>
      <c r="I22" s="52">
        <v>1E-4</v>
      </c>
    </row>
    <row r="23" spans="1:19" ht="20" customHeight="1">
      <c r="E23" s="60"/>
      <c r="I23" s="52"/>
    </row>
    <row r="24" spans="1:19" ht="20" customHeight="1">
      <c r="A24" s="38" t="s">
        <v>15</v>
      </c>
      <c r="B24" s="38" t="s">
        <v>25</v>
      </c>
      <c r="C24" s="38" t="s">
        <v>16</v>
      </c>
      <c r="D24" s="10">
        <v>34125</v>
      </c>
      <c r="E24" s="59">
        <v>650000</v>
      </c>
      <c r="F24" s="38">
        <v>22600</v>
      </c>
      <c r="G24" s="38">
        <v>20888.5</v>
      </c>
      <c r="H24" s="51">
        <v>1.08</v>
      </c>
      <c r="I24" s="52">
        <v>1E-4</v>
      </c>
    </row>
    <row r="25" spans="1:19" ht="20" customHeight="1">
      <c r="A25" s="38" t="s">
        <v>15</v>
      </c>
      <c r="B25" s="38" t="s">
        <v>25</v>
      </c>
      <c r="C25" s="38" t="s">
        <v>17</v>
      </c>
      <c r="D25" s="10">
        <v>34125</v>
      </c>
      <c r="E25" s="10">
        <v>650000</v>
      </c>
      <c r="F25" s="38">
        <v>22400</v>
      </c>
      <c r="G25" s="38">
        <v>21165</v>
      </c>
      <c r="H25" s="51">
        <v>1.06</v>
      </c>
      <c r="I25" s="52">
        <v>1E-4</v>
      </c>
    </row>
    <row r="26" spans="1:19" ht="20" customHeight="1">
      <c r="A26" s="38" t="s">
        <v>15</v>
      </c>
      <c r="B26" s="38" t="s">
        <v>25</v>
      </c>
      <c r="C26" s="38" t="s">
        <v>18</v>
      </c>
      <c r="D26" s="10">
        <v>34125</v>
      </c>
      <c r="E26" s="10">
        <v>650000</v>
      </c>
      <c r="F26" s="38">
        <v>22365</v>
      </c>
      <c r="G26" s="38">
        <v>20495</v>
      </c>
      <c r="H26" s="51">
        <v>1.0900000000000001</v>
      </c>
      <c r="I26" s="52">
        <v>1E-4</v>
      </c>
      <c r="S26" s="43"/>
    </row>
    <row r="27" spans="1:19" ht="20" customHeight="1">
      <c r="A27" s="38" t="s">
        <v>15</v>
      </c>
      <c r="B27" s="38" t="s">
        <v>25</v>
      </c>
      <c r="C27" s="38" t="s">
        <v>19</v>
      </c>
      <c r="D27" s="10">
        <v>34125</v>
      </c>
      <c r="E27" s="10">
        <v>650000</v>
      </c>
      <c r="F27" s="38">
        <v>22342</v>
      </c>
      <c r="G27" s="38">
        <v>21013</v>
      </c>
      <c r="H27" s="51">
        <v>1.06</v>
      </c>
      <c r="I27" s="52">
        <v>1E-4</v>
      </c>
      <c r="S27" s="43"/>
    </row>
    <row r="28" spans="1:19" ht="20" customHeight="1">
      <c r="A28" s="38" t="s">
        <v>15</v>
      </c>
      <c r="B28" s="38" t="s">
        <v>25</v>
      </c>
      <c r="C28" s="38" t="s">
        <v>20</v>
      </c>
      <c r="D28" s="10">
        <v>34125</v>
      </c>
      <c r="E28" s="10">
        <v>650000</v>
      </c>
      <c r="F28" s="38">
        <v>23110</v>
      </c>
      <c r="G28" s="38">
        <v>21138</v>
      </c>
      <c r="H28" s="51">
        <v>1.0900000000000001</v>
      </c>
      <c r="I28" s="52">
        <v>1E-4</v>
      </c>
      <c r="S28" s="43"/>
    </row>
    <row r="29" spans="1:19" ht="20" customHeight="1">
      <c r="A29" s="38" t="s">
        <v>14</v>
      </c>
      <c r="B29" s="38" t="s">
        <v>25</v>
      </c>
      <c r="C29" s="38" t="s">
        <v>28</v>
      </c>
      <c r="D29" s="10">
        <v>34125</v>
      </c>
      <c r="E29" s="10">
        <v>13406</v>
      </c>
      <c r="F29" s="38">
        <v>843</v>
      </c>
      <c r="G29" s="38">
        <v>698</v>
      </c>
      <c r="H29" s="51">
        <v>1.2077359999999999</v>
      </c>
      <c r="I29" s="52">
        <v>9.9989999999999996E-5</v>
      </c>
    </row>
    <row r="30" spans="1:19" ht="20" customHeight="1">
      <c r="I30" s="52"/>
    </row>
    <row r="31" spans="1:19" ht="20" customHeight="1">
      <c r="A31" s="38" t="s">
        <v>15</v>
      </c>
      <c r="B31" s="38" t="s">
        <v>26</v>
      </c>
      <c r="C31" s="38" t="s">
        <v>16</v>
      </c>
      <c r="D31" s="10">
        <v>37481</v>
      </c>
      <c r="E31" s="10">
        <v>650000</v>
      </c>
      <c r="F31" s="38">
        <v>12104</v>
      </c>
      <c r="G31" s="38">
        <v>9547</v>
      </c>
      <c r="H31" s="51">
        <v>1.27</v>
      </c>
      <c r="I31" s="52">
        <v>1E-4</v>
      </c>
    </row>
    <row r="32" spans="1:19" ht="20" customHeight="1">
      <c r="A32" s="38" t="s">
        <v>15</v>
      </c>
      <c r="B32" s="38" t="s">
        <v>26</v>
      </c>
      <c r="C32" s="38" t="s">
        <v>17</v>
      </c>
      <c r="D32" s="10">
        <v>37481</v>
      </c>
      <c r="E32" s="10">
        <v>650000</v>
      </c>
      <c r="F32" s="38">
        <v>10213</v>
      </c>
      <c r="G32" s="38">
        <v>9645</v>
      </c>
      <c r="H32" s="51">
        <v>1.06</v>
      </c>
      <c r="I32" s="52">
        <v>1E-4</v>
      </c>
    </row>
    <row r="33" spans="1:9" ht="20" customHeight="1">
      <c r="A33" s="38" t="s">
        <v>15</v>
      </c>
      <c r="B33" s="38" t="s">
        <v>26</v>
      </c>
      <c r="C33" s="38" t="s">
        <v>18</v>
      </c>
      <c r="D33" s="10">
        <v>37481</v>
      </c>
      <c r="E33" s="10">
        <v>650000</v>
      </c>
      <c r="F33" s="38">
        <v>11069</v>
      </c>
      <c r="G33" s="38">
        <v>9173</v>
      </c>
      <c r="H33" s="51">
        <v>1.21</v>
      </c>
      <c r="I33" s="52">
        <v>1E-4</v>
      </c>
    </row>
    <row r="34" spans="1:9" ht="20" customHeight="1">
      <c r="A34" s="38" t="s">
        <v>15</v>
      </c>
      <c r="B34" s="38" t="s">
        <v>26</v>
      </c>
      <c r="C34" s="38" t="s">
        <v>19</v>
      </c>
      <c r="D34" s="10">
        <v>37481</v>
      </c>
      <c r="E34" s="10">
        <v>650000</v>
      </c>
      <c r="F34" s="38">
        <v>10371</v>
      </c>
      <c r="G34" s="38">
        <v>9592.5</v>
      </c>
      <c r="H34" s="51">
        <v>1.08</v>
      </c>
      <c r="I34" s="52">
        <v>1E-4</v>
      </c>
    </row>
    <row r="35" spans="1:9" ht="20" customHeight="1">
      <c r="A35" s="38" t="s">
        <v>15</v>
      </c>
      <c r="B35" s="38" t="s">
        <v>26</v>
      </c>
      <c r="C35" s="38" t="s">
        <v>20</v>
      </c>
      <c r="D35" s="10">
        <v>37481</v>
      </c>
      <c r="E35" s="10">
        <v>650000</v>
      </c>
      <c r="F35" s="38">
        <v>11018</v>
      </c>
      <c r="G35" s="38">
        <v>9609</v>
      </c>
      <c r="H35" s="51">
        <v>1.1499999999999999</v>
      </c>
      <c r="I35" s="52">
        <v>1E-4</v>
      </c>
    </row>
    <row r="36" spans="1:9" ht="20" customHeight="1">
      <c r="A36" s="38" t="s">
        <v>14</v>
      </c>
      <c r="B36" s="38" t="s">
        <v>26</v>
      </c>
      <c r="C36" s="38" t="s">
        <v>28</v>
      </c>
      <c r="D36" s="10">
        <v>37481</v>
      </c>
      <c r="E36" s="10">
        <v>13406</v>
      </c>
      <c r="F36" s="38">
        <v>344</v>
      </c>
      <c r="G36" s="38">
        <v>214</v>
      </c>
      <c r="H36" s="51">
        <v>1.607477</v>
      </c>
      <c r="I36" s="52">
        <v>9.9989999999999996E-5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842D-7762-AC41-A406-DAECDA1C9285}">
  <dimension ref="A1:I174"/>
  <sheetViews>
    <sheetView workbookViewId="0">
      <selection activeCell="H6" sqref="H6"/>
    </sheetView>
  </sheetViews>
  <sheetFormatPr baseColWidth="10" defaultRowHeight="16"/>
  <cols>
    <col min="1" max="1" width="19.83203125" style="1" customWidth="1"/>
    <col min="2" max="2" width="26" style="1" customWidth="1"/>
    <col min="3" max="3" width="26.6640625" style="1" customWidth="1"/>
    <col min="4" max="4" width="15.1640625" style="2" customWidth="1"/>
    <col min="5" max="5" width="25.5" style="1" customWidth="1"/>
    <col min="6" max="6" width="15.1640625" style="2" customWidth="1"/>
    <col min="7" max="7" width="24" style="1" customWidth="1"/>
    <col min="8" max="8" width="14.5" style="9" customWidth="1"/>
    <col min="9" max="9" width="27" style="8" customWidth="1"/>
    <col min="10" max="16384" width="10.83203125" style="1"/>
  </cols>
  <sheetData>
    <row r="1" spans="1:9" ht="20" customHeight="1">
      <c r="A1" s="85" t="s">
        <v>844</v>
      </c>
      <c r="B1" s="38"/>
      <c r="C1" s="38"/>
      <c r="D1" s="51"/>
      <c r="E1" s="38"/>
      <c r="F1" s="51"/>
      <c r="G1" s="38"/>
      <c r="H1" s="38"/>
      <c r="I1" s="55"/>
    </row>
    <row r="2" spans="1:9" ht="20" customHeight="1">
      <c r="A2" s="53" t="s">
        <v>983</v>
      </c>
      <c r="B2" s="38"/>
      <c r="C2" s="38"/>
      <c r="D2" s="51"/>
      <c r="E2" s="38"/>
      <c r="F2" s="51"/>
      <c r="G2" s="38"/>
      <c r="H2" s="38"/>
      <c r="I2" s="55"/>
    </row>
    <row r="3" spans="1:9" ht="20" customHeight="1">
      <c r="A3" s="53" t="s">
        <v>980</v>
      </c>
      <c r="B3" s="38"/>
      <c r="C3" s="38"/>
      <c r="D3" s="51"/>
      <c r="E3" s="38"/>
      <c r="F3" s="51"/>
      <c r="G3" s="38"/>
      <c r="H3" s="38"/>
      <c r="I3" s="55"/>
    </row>
    <row r="4" spans="1:9" ht="20" customHeight="1">
      <c r="A4" s="53" t="s">
        <v>614</v>
      </c>
      <c r="B4" s="38"/>
      <c r="C4" s="38"/>
      <c r="D4" s="51"/>
      <c r="E4" s="38"/>
      <c r="F4" s="51"/>
      <c r="G4" s="38"/>
      <c r="H4" s="38"/>
      <c r="I4" s="55"/>
    </row>
    <row r="5" spans="1:9" ht="20" customHeight="1">
      <c r="A5" s="38" t="s">
        <v>612</v>
      </c>
      <c r="B5" s="38"/>
      <c r="C5" s="38"/>
      <c r="D5" s="51"/>
      <c r="E5" s="38"/>
      <c r="F5" s="51"/>
      <c r="G5" s="38"/>
      <c r="H5" s="38"/>
      <c r="I5" s="55"/>
    </row>
    <row r="6" spans="1:9" ht="20" customHeight="1">
      <c r="A6" s="12" t="s">
        <v>609</v>
      </c>
      <c r="B6" s="12" t="s">
        <v>2</v>
      </c>
      <c r="C6" s="12" t="s">
        <v>3</v>
      </c>
      <c r="D6" s="11" t="s">
        <v>4</v>
      </c>
      <c r="E6" s="12" t="s">
        <v>6</v>
      </c>
      <c r="F6" s="11" t="s">
        <v>5</v>
      </c>
      <c r="G6" s="12" t="s">
        <v>7</v>
      </c>
      <c r="H6" s="12" t="s">
        <v>9</v>
      </c>
      <c r="I6" s="56" t="s">
        <v>8</v>
      </c>
    </row>
    <row r="7" spans="1:9" ht="20" customHeight="1">
      <c r="A7" s="57">
        <v>171</v>
      </c>
      <c r="B7" s="38">
        <v>13</v>
      </c>
      <c r="C7" s="38">
        <v>1</v>
      </c>
      <c r="D7" s="51">
        <v>13</v>
      </c>
      <c r="E7" s="52">
        <v>9.9989999999999996E-5</v>
      </c>
      <c r="F7" s="51">
        <v>10.221500000000001</v>
      </c>
      <c r="G7" s="55">
        <f>E7*167</f>
        <v>1.6698330000000001E-2</v>
      </c>
      <c r="H7" s="57">
        <v>7834</v>
      </c>
      <c r="I7" s="55">
        <f>B7*1000/H7</f>
        <v>1.6594332397242788</v>
      </c>
    </row>
    <row r="8" spans="1:9" ht="20" customHeight="1">
      <c r="A8" s="57">
        <v>579</v>
      </c>
      <c r="B8" s="38">
        <v>10</v>
      </c>
      <c r="C8" s="38">
        <v>1</v>
      </c>
      <c r="D8" s="51">
        <v>10</v>
      </c>
      <c r="E8" s="52">
        <v>9.9989999999999996E-5</v>
      </c>
      <c r="F8" s="51">
        <v>6.2286999999999999</v>
      </c>
      <c r="G8" s="55">
        <f t="shared" ref="G8:G38" si="0">E8*167</f>
        <v>1.6698330000000001E-2</v>
      </c>
      <c r="H8" s="57">
        <v>9778</v>
      </c>
      <c r="I8" s="55">
        <f t="shared" ref="I8:I38" si="1">B8*1000/H8</f>
        <v>1.0227040294538761</v>
      </c>
    </row>
    <row r="9" spans="1:9" ht="20" customHeight="1">
      <c r="A9" s="57">
        <v>672</v>
      </c>
      <c r="B9" s="38">
        <v>8</v>
      </c>
      <c r="C9" s="38">
        <v>1</v>
      </c>
      <c r="D9" s="51">
        <v>8</v>
      </c>
      <c r="E9" s="52">
        <v>9.9989999999999996E-5</v>
      </c>
      <c r="F9" s="51">
        <v>6.8457999999999997</v>
      </c>
      <c r="G9" s="55">
        <f t="shared" si="0"/>
        <v>1.6698330000000001E-2</v>
      </c>
      <c r="H9" s="57">
        <v>6505</v>
      </c>
      <c r="I9" s="55">
        <f t="shared" si="1"/>
        <v>1.2298232129131437</v>
      </c>
    </row>
    <row r="10" spans="1:9" ht="20" customHeight="1">
      <c r="A10" s="57">
        <v>963</v>
      </c>
      <c r="B10" s="38">
        <v>8</v>
      </c>
      <c r="C10" s="38">
        <v>1</v>
      </c>
      <c r="D10" s="51">
        <v>8</v>
      </c>
      <c r="E10" s="52">
        <v>9.9989999999999996E-5</v>
      </c>
      <c r="F10" s="51">
        <v>6.1157000000000004</v>
      </c>
      <c r="G10" s="55">
        <f t="shared" si="0"/>
        <v>1.6698330000000001E-2</v>
      </c>
      <c r="H10" s="57">
        <v>7545</v>
      </c>
      <c r="I10" s="55">
        <f t="shared" si="1"/>
        <v>1.0603048376408217</v>
      </c>
    </row>
    <row r="11" spans="1:9" ht="20" customHeight="1">
      <c r="A11" s="57">
        <v>972</v>
      </c>
      <c r="B11" s="38">
        <v>16</v>
      </c>
      <c r="C11" s="38">
        <v>2</v>
      </c>
      <c r="D11" s="51">
        <v>8</v>
      </c>
      <c r="E11" s="52">
        <v>9.9989999999999996E-5</v>
      </c>
      <c r="F11" s="51">
        <v>9.1555999999999997</v>
      </c>
      <c r="G11" s="55">
        <f t="shared" si="0"/>
        <v>1.6698330000000001E-2</v>
      </c>
      <c r="H11" s="57">
        <v>13616</v>
      </c>
      <c r="I11" s="55">
        <f t="shared" si="1"/>
        <v>1.1750881316098707</v>
      </c>
    </row>
    <row r="12" spans="1:9" ht="20" customHeight="1">
      <c r="A12" s="57">
        <v>984</v>
      </c>
      <c r="B12" s="38">
        <v>15</v>
      </c>
      <c r="C12" s="38">
        <v>2</v>
      </c>
      <c r="D12" s="51">
        <v>7.5</v>
      </c>
      <c r="E12" s="52">
        <v>9.9989999999999996E-5</v>
      </c>
      <c r="F12" s="51">
        <v>7.2614000000000001</v>
      </c>
      <c r="G12" s="55">
        <f t="shared" si="0"/>
        <v>1.6698330000000001E-2</v>
      </c>
      <c r="H12" s="57">
        <v>14832</v>
      </c>
      <c r="I12" s="55">
        <f t="shared" si="1"/>
        <v>1.0113268608414239</v>
      </c>
    </row>
    <row r="13" spans="1:9" ht="20" customHeight="1">
      <c r="A13" s="57">
        <v>114</v>
      </c>
      <c r="B13" s="38">
        <v>7</v>
      </c>
      <c r="C13" s="38">
        <v>1</v>
      </c>
      <c r="D13" s="51">
        <v>7</v>
      </c>
      <c r="E13" s="52">
        <v>9.9989999999999996E-5</v>
      </c>
      <c r="F13" s="51">
        <v>6.0606999999999998</v>
      </c>
      <c r="G13" s="55">
        <f t="shared" si="0"/>
        <v>1.6698330000000001E-2</v>
      </c>
      <c r="H13" s="57">
        <v>6288</v>
      </c>
      <c r="I13" s="55">
        <f t="shared" si="1"/>
        <v>1.11323155216285</v>
      </c>
    </row>
    <row r="14" spans="1:9" ht="20" customHeight="1">
      <c r="A14" s="57">
        <v>825</v>
      </c>
      <c r="B14" s="38">
        <v>7</v>
      </c>
      <c r="C14" s="38">
        <v>1</v>
      </c>
      <c r="D14" s="51">
        <v>7</v>
      </c>
      <c r="E14" s="52">
        <v>1.69983E-3</v>
      </c>
      <c r="F14" s="51">
        <v>4.2263000000000002</v>
      </c>
      <c r="G14" s="55">
        <f t="shared" si="0"/>
        <v>0.28387161</v>
      </c>
      <c r="H14" s="57">
        <v>9265</v>
      </c>
      <c r="I14" s="55">
        <f t="shared" si="1"/>
        <v>0.75553157042633567</v>
      </c>
    </row>
    <row r="15" spans="1:9" ht="20" customHeight="1">
      <c r="A15" s="57">
        <v>982</v>
      </c>
      <c r="B15" s="38">
        <v>7</v>
      </c>
      <c r="C15" s="38">
        <v>1</v>
      </c>
      <c r="D15" s="51">
        <v>7</v>
      </c>
      <c r="E15" s="52">
        <v>9.9989999999999996E-5</v>
      </c>
      <c r="F15" s="51">
        <v>4.5105000000000004</v>
      </c>
      <c r="G15" s="55">
        <f t="shared" si="0"/>
        <v>1.6698330000000001E-2</v>
      </c>
      <c r="H15" s="57">
        <v>10430</v>
      </c>
      <c r="I15" s="55">
        <f t="shared" si="1"/>
        <v>0.67114093959731547</v>
      </c>
    </row>
    <row r="16" spans="1:9" ht="20" customHeight="1">
      <c r="A16" s="57">
        <v>985</v>
      </c>
      <c r="B16" s="38">
        <v>14</v>
      </c>
      <c r="C16" s="38">
        <v>2</v>
      </c>
      <c r="D16" s="51">
        <v>7</v>
      </c>
      <c r="E16" s="52">
        <v>9.9989999999999996E-5</v>
      </c>
      <c r="F16" s="51">
        <v>7.4485000000000001</v>
      </c>
      <c r="G16" s="55">
        <f t="shared" si="0"/>
        <v>1.6698330000000001E-2</v>
      </c>
      <c r="H16" s="57">
        <v>13144</v>
      </c>
      <c r="I16" s="55">
        <f t="shared" si="1"/>
        <v>1.0651247717589776</v>
      </c>
    </row>
    <row r="17" spans="1:9" ht="20" customHeight="1">
      <c r="A17" s="57">
        <v>991</v>
      </c>
      <c r="B17" s="38">
        <v>14</v>
      </c>
      <c r="C17" s="38">
        <v>2</v>
      </c>
      <c r="D17" s="51">
        <v>7</v>
      </c>
      <c r="E17" s="52">
        <v>9.9989999999999996E-5</v>
      </c>
      <c r="F17" s="51">
        <v>7.0175000000000001</v>
      </c>
      <c r="G17" s="55">
        <f t="shared" si="0"/>
        <v>1.6698330000000001E-2</v>
      </c>
      <c r="H17" s="57">
        <v>16068</v>
      </c>
      <c r="I17" s="55">
        <f t="shared" si="1"/>
        <v>0.87129698780184217</v>
      </c>
    </row>
    <row r="18" spans="1:9" ht="20" customHeight="1">
      <c r="A18" s="57">
        <v>34</v>
      </c>
      <c r="B18" s="38">
        <v>13</v>
      </c>
      <c r="C18" s="38">
        <v>2</v>
      </c>
      <c r="D18" s="51">
        <v>6.5</v>
      </c>
      <c r="E18" s="52">
        <v>9.9989999999999996E-5</v>
      </c>
      <c r="F18" s="51">
        <v>6.2614000000000001</v>
      </c>
      <c r="G18" s="55">
        <f t="shared" si="0"/>
        <v>1.6698330000000001E-2</v>
      </c>
      <c r="H18" s="57">
        <v>20297</v>
      </c>
      <c r="I18" s="55">
        <f t="shared" si="1"/>
        <v>0.64048874217864704</v>
      </c>
    </row>
    <row r="19" spans="1:9" ht="20" customHeight="1">
      <c r="A19" s="57">
        <v>35</v>
      </c>
      <c r="B19" s="38">
        <v>6</v>
      </c>
      <c r="C19" s="38">
        <v>1</v>
      </c>
      <c r="D19" s="51">
        <v>6</v>
      </c>
      <c r="E19" s="52">
        <v>4.9994999999999998E-4</v>
      </c>
      <c r="F19" s="51">
        <v>5.5134999999999996</v>
      </c>
      <c r="G19" s="55">
        <f t="shared" si="0"/>
        <v>8.3491650000000001E-2</v>
      </c>
      <c r="H19" s="57">
        <v>5461</v>
      </c>
      <c r="I19" s="55">
        <f t="shared" si="1"/>
        <v>1.0986998718183483</v>
      </c>
    </row>
    <row r="20" spans="1:9" ht="20" customHeight="1">
      <c r="A20" s="57">
        <v>652</v>
      </c>
      <c r="B20" s="38">
        <v>6</v>
      </c>
      <c r="C20" s="38">
        <v>1</v>
      </c>
      <c r="D20" s="51">
        <v>6</v>
      </c>
      <c r="E20" s="52">
        <v>4.9994999999999998E-4</v>
      </c>
      <c r="F20" s="51">
        <v>5.4404000000000003</v>
      </c>
      <c r="G20" s="55">
        <f t="shared" si="0"/>
        <v>8.3491650000000001E-2</v>
      </c>
      <c r="H20" s="57">
        <v>5638</v>
      </c>
      <c r="I20" s="55">
        <f t="shared" si="1"/>
        <v>1.0642071656615821</v>
      </c>
    </row>
    <row r="21" spans="1:9" ht="20" customHeight="1">
      <c r="A21" s="57">
        <v>667</v>
      </c>
      <c r="B21" s="38">
        <v>6</v>
      </c>
      <c r="C21" s="38">
        <v>1</v>
      </c>
      <c r="D21" s="51">
        <v>6</v>
      </c>
      <c r="E21" s="52">
        <v>4.9994999999999998E-4</v>
      </c>
      <c r="F21" s="51">
        <v>6.0206999999999997</v>
      </c>
      <c r="G21" s="55">
        <f t="shared" si="0"/>
        <v>8.3491650000000001E-2</v>
      </c>
      <c r="H21" s="57">
        <v>4579</v>
      </c>
      <c r="I21" s="55">
        <f t="shared" si="1"/>
        <v>1.310329766324525</v>
      </c>
    </row>
    <row r="22" spans="1:9" ht="20" customHeight="1">
      <c r="A22" s="57">
        <v>724</v>
      </c>
      <c r="B22" s="38">
        <v>6</v>
      </c>
      <c r="C22" s="38">
        <v>1</v>
      </c>
      <c r="D22" s="51">
        <v>6</v>
      </c>
      <c r="E22" s="52">
        <v>2.0997899999999998E-3</v>
      </c>
      <c r="F22" s="51">
        <v>4.5822000000000003</v>
      </c>
      <c r="G22" s="55">
        <f t="shared" si="0"/>
        <v>0.35066492999999999</v>
      </c>
      <c r="H22" s="57">
        <v>6262</v>
      </c>
      <c r="I22" s="55">
        <f t="shared" si="1"/>
        <v>0.9581603321622485</v>
      </c>
    </row>
    <row r="23" spans="1:9" ht="20" customHeight="1">
      <c r="A23" s="57">
        <v>796</v>
      </c>
      <c r="B23" s="38">
        <v>12</v>
      </c>
      <c r="C23" s="38">
        <v>2</v>
      </c>
      <c r="D23" s="51">
        <v>6</v>
      </c>
      <c r="E23" s="52">
        <v>9.9989999999999996E-5</v>
      </c>
      <c r="F23" s="51">
        <v>6.1757</v>
      </c>
      <c r="G23" s="55">
        <f t="shared" si="0"/>
        <v>1.6698330000000001E-2</v>
      </c>
      <c r="H23" s="57">
        <v>14990</v>
      </c>
      <c r="I23" s="55">
        <f t="shared" si="1"/>
        <v>0.80053368912608402</v>
      </c>
    </row>
    <row r="24" spans="1:9" ht="20" customHeight="1">
      <c r="A24" s="57">
        <v>974</v>
      </c>
      <c r="B24" s="38">
        <v>6</v>
      </c>
      <c r="C24" s="38">
        <v>1</v>
      </c>
      <c r="D24" s="51">
        <v>6</v>
      </c>
      <c r="E24" s="52">
        <v>6.8993099999999996E-3</v>
      </c>
      <c r="F24" s="51">
        <v>3.3715999999999999</v>
      </c>
      <c r="G24" s="55">
        <f t="shared" si="0"/>
        <v>1.1521847699999999</v>
      </c>
      <c r="H24" s="57">
        <v>11418</v>
      </c>
      <c r="I24" s="55">
        <f t="shared" si="1"/>
        <v>0.52548607461902264</v>
      </c>
    </row>
    <row r="25" spans="1:9" ht="20" customHeight="1">
      <c r="A25" s="57">
        <v>989</v>
      </c>
      <c r="B25" s="38">
        <v>6</v>
      </c>
      <c r="C25" s="38">
        <v>1</v>
      </c>
      <c r="D25" s="51">
        <v>6</v>
      </c>
      <c r="E25" s="52">
        <v>8.0991899999999992E-3</v>
      </c>
      <c r="F25" s="51">
        <v>3.4453999999999998</v>
      </c>
      <c r="G25" s="55">
        <f t="shared" si="0"/>
        <v>1.3525647299999999</v>
      </c>
      <c r="H25" s="57">
        <v>9626</v>
      </c>
      <c r="I25" s="55">
        <f t="shared" si="1"/>
        <v>0.62331186370247249</v>
      </c>
    </row>
    <row r="26" spans="1:9" ht="20" customHeight="1">
      <c r="A26" s="57">
        <v>990</v>
      </c>
      <c r="B26" s="38">
        <v>6</v>
      </c>
      <c r="C26" s="38">
        <v>1</v>
      </c>
      <c r="D26" s="51">
        <v>6</v>
      </c>
      <c r="E26" s="52">
        <v>4.0995900000000002E-3</v>
      </c>
      <c r="F26" s="51">
        <v>4.1302000000000003</v>
      </c>
      <c r="G26" s="55">
        <f t="shared" si="0"/>
        <v>0.68463152999999999</v>
      </c>
      <c r="H26" s="57">
        <v>7860</v>
      </c>
      <c r="I26" s="55">
        <f t="shared" si="1"/>
        <v>0.76335877862595425</v>
      </c>
    </row>
    <row r="27" spans="1:9" ht="20" customHeight="1">
      <c r="A27" s="57">
        <v>891</v>
      </c>
      <c r="B27" s="38">
        <v>11</v>
      </c>
      <c r="C27" s="38">
        <v>2</v>
      </c>
      <c r="D27" s="51">
        <v>5.5</v>
      </c>
      <c r="E27" s="52">
        <v>9.9989999999999996E-5</v>
      </c>
      <c r="F27" s="51">
        <v>6.0491999999999999</v>
      </c>
      <c r="G27" s="55">
        <f t="shared" si="0"/>
        <v>1.6698330000000001E-2</v>
      </c>
      <c r="H27" s="57">
        <v>13103</v>
      </c>
      <c r="I27" s="55">
        <f t="shared" si="1"/>
        <v>0.83950240402961152</v>
      </c>
    </row>
    <row r="28" spans="1:9" ht="20" customHeight="1">
      <c r="A28" s="57">
        <v>938</v>
      </c>
      <c r="B28" s="38">
        <v>38</v>
      </c>
      <c r="C28" s="38">
        <v>7</v>
      </c>
      <c r="D28" s="51">
        <v>5.4285709999999998</v>
      </c>
      <c r="E28" s="52">
        <v>9.9989999999999996E-5</v>
      </c>
      <c r="F28" s="51">
        <v>10.8628</v>
      </c>
      <c r="G28" s="55">
        <f t="shared" si="0"/>
        <v>1.6698330000000001E-2</v>
      </c>
      <c r="H28" s="57">
        <v>41867</v>
      </c>
      <c r="I28" s="55">
        <f t="shared" si="1"/>
        <v>0.90763608569995458</v>
      </c>
    </row>
    <row r="29" spans="1:9" ht="20" customHeight="1">
      <c r="A29" s="57">
        <v>992</v>
      </c>
      <c r="B29" s="38">
        <v>27</v>
      </c>
      <c r="C29" s="38">
        <v>5</v>
      </c>
      <c r="D29" s="51">
        <v>5.4</v>
      </c>
      <c r="E29" s="52">
        <v>9.9989999999999996E-5</v>
      </c>
      <c r="F29" s="51">
        <v>9.6951999999999998</v>
      </c>
      <c r="G29" s="55">
        <f t="shared" si="0"/>
        <v>1.6698330000000001E-2</v>
      </c>
      <c r="H29" s="57">
        <v>28079</v>
      </c>
      <c r="I29" s="55">
        <f t="shared" si="1"/>
        <v>0.96157270558068308</v>
      </c>
    </row>
    <row r="30" spans="1:9" ht="20" customHeight="1">
      <c r="A30" s="57">
        <v>907</v>
      </c>
      <c r="B30" s="38">
        <v>15</v>
      </c>
      <c r="C30" s="38">
        <v>3</v>
      </c>
      <c r="D30" s="51">
        <v>5</v>
      </c>
      <c r="E30" s="52">
        <v>9.9989999999999996E-5</v>
      </c>
      <c r="F30" s="51">
        <v>6.7188999999999997</v>
      </c>
      <c r="G30" s="55">
        <f t="shared" si="0"/>
        <v>1.6698330000000001E-2</v>
      </c>
      <c r="H30" s="57">
        <v>18708</v>
      </c>
      <c r="I30" s="55">
        <f t="shared" si="1"/>
        <v>0.80179602309172548</v>
      </c>
    </row>
    <row r="31" spans="1:9" ht="20" customHeight="1">
      <c r="A31" s="57">
        <v>910</v>
      </c>
      <c r="B31" s="38">
        <v>5</v>
      </c>
      <c r="C31" s="38">
        <v>1</v>
      </c>
      <c r="D31" s="51">
        <v>5</v>
      </c>
      <c r="E31" s="52">
        <v>2.8997099999999998E-3</v>
      </c>
      <c r="F31" s="51">
        <v>4.5918999999999999</v>
      </c>
      <c r="G31" s="55">
        <f t="shared" si="0"/>
        <v>0.48425156999999996</v>
      </c>
      <c r="H31" s="57">
        <v>4544</v>
      </c>
      <c r="I31" s="55">
        <f t="shared" si="1"/>
        <v>1.1003521126760563</v>
      </c>
    </row>
    <row r="32" spans="1:9" ht="20" customHeight="1">
      <c r="A32" s="57">
        <v>968</v>
      </c>
      <c r="B32" s="38">
        <v>5</v>
      </c>
      <c r="C32" s="38">
        <v>1</v>
      </c>
      <c r="D32" s="51">
        <v>5</v>
      </c>
      <c r="E32" s="52">
        <v>1.2998700000000001E-3</v>
      </c>
      <c r="F32" s="51">
        <v>4.2930000000000001</v>
      </c>
      <c r="G32" s="55">
        <f t="shared" si="0"/>
        <v>0.21707829000000001</v>
      </c>
      <c r="H32" s="57">
        <v>5646</v>
      </c>
      <c r="I32" s="55">
        <f t="shared" si="1"/>
        <v>0.88558271342543393</v>
      </c>
    </row>
    <row r="33" spans="1:9" ht="20" customHeight="1">
      <c r="A33" s="57">
        <v>975</v>
      </c>
      <c r="B33" s="38">
        <v>10</v>
      </c>
      <c r="C33" s="38">
        <v>2</v>
      </c>
      <c r="D33" s="51">
        <v>5</v>
      </c>
      <c r="E33" s="52">
        <v>9.9989999999999996E-5</v>
      </c>
      <c r="F33" s="51">
        <v>4.8441000000000001</v>
      </c>
      <c r="G33" s="55">
        <f t="shared" si="0"/>
        <v>1.6698330000000001E-2</v>
      </c>
      <c r="H33" s="57">
        <v>14907</v>
      </c>
      <c r="I33" s="55">
        <f t="shared" si="1"/>
        <v>0.67082578654323477</v>
      </c>
    </row>
    <row r="34" spans="1:9" ht="20" customHeight="1">
      <c r="A34" s="57">
        <v>981</v>
      </c>
      <c r="B34" s="38">
        <v>5</v>
      </c>
      <c r="C34" s="38">
        <v>1</v>
      </c>
      <c r="D34" s="51">
        <v>5</v>
      </c>
      <c r="E34" s="52">
        <v>9.6990300000000008E-3</v>
      </c>
      <c r="F34" s="51">
        <v>3.2936999999999999</v>
      </c>
      <c r="G34" s="55">
        <f t="shared" si="0"/>
        <v>1.6197380100000001</v>
      </c>
      <c r="H34" s="57">
        <v>7773</v>
      </c>
      <c r="I34" s="55">
        <f t="shared" si="1"/>
        <v>0.6432522835456066</v>
      </c>
    </row>
    <row r="35" spans="1:9" ht="20" customHeight="1">
      <c r="A35" s="57">
        <v>49</v>
      </c>
      <c r="B35" s="38">
        <v>4</v>
      </c>
      <c r="C35" s="38">
        <v>1</v>
      </c>
      <c r="D35" s="51">
        <v>4</v>
      </c>
      <c r="E35" s="52">
        <v>4.609539E-2</v>
      </c>
      <c r="F35" s="51">
        <v>2.3187000000000002</v>
      </c>
      <c r="G35" s="55">
        <f t="shared" si="0"/>
        <v>7.6979301299999996</v>
      </c>
      <c r="H35" s="57">
        <v>6195</v>
      </c>
      <c r="I35" s="55">
        <f t="shared" si="1"/>
        <v>0.64568200161420497</v>
      </c>
    </row>
    <row r="36" spans="1:9" ht="20" customHeight="1">
      <c r="A36" s="57">
        <v>108</v>
      </c>
      <c r="B36" s="38">
        <v>8</v>
      </c>
      <c r="C36" s="38">
        <v>2</v>
      </c>
      <c r="D36" s="51">
        <v>4</v>
      </c>
      <c r="E36" s="52">
        <v>2.4997499999999998E-3</v>
      </c>
      <c r="F36" s="51">
        <v>4.0549999999999997</v>
      </c>
      <c r="G36" s="55">
        <f t="shared" si="0"/>
        <v>0.41745824999999998</v>
      </c>
      <c r="H36" s="57">
        <v>10949</v>
      </c>
      <c r="I36" s="55">
        <f t="shared" si="1"/>
        <v>0.73066033427710297</v>
      </c>
    </row>
    <row r="37" spans="1:9" ht="20" customHeight="1">
      <c r="A37" s="57">
        <v>122</v>
      </c>
      <c r="B37" s="38">
        <v>4</v>
      </c>
      <c r="C37" s="38">
        <v>1</v>
      </c>
      <c r="D37" s="51">
        <v>4</v>
      </c>
      <c r="E37" s="52">
        <v>7.3292670000000004E-2</v>
      </c>
      <c r="F37" s="51">
        <v>2.0217000000000001</v>
      </c>
      <c r="G37" s="55">
        <f t="shared" si="0"/>
        <v>12.23987589</v>
      </c>
      <c r="H37" s="57">
        <v>8214</v>
      </c>
      <c r="I37" s="55">
        <f t="shared" si="1"/>
        <v>0.48697345994643293</v>
      </c>
    </row>
    <row r="38" spans="1:9" ht="20" customHeight="1">
      <c r="A38" s="57">
        <v>57</v>
      </c>
      <c r="B38" s="38">
        <v>3</v>
      </c>
      <c r="C38" s="38">
        <v>1</v>
      </c>
      <c r="D38" s="51">
        <v>3</v>
      </c>
      <c r="E38" s="52">
        <v>4.1695830000000003E-2</v>
      </c>
      <c r="F38" s="51">
        <v>2.5209999999999999</v>
      </c>
      <c r="G38" s="55">
        <f t="shared" si="0"/>
        <v>6.9632036100000008</v>
      </c>
      <c r="H38" s="57">
        <v>6375</v>
      </c>
      <c r="I38" s="55">
        <f t="shared" si="1"/>
        <v>0.47058823529411764</v>
      </c>
    </row>
    <row r="39" spans="1:9" ht="20" customHeight="1">
      <c r="A39" s="57">
        <v>178</v>
      </c>
      <c r="B39" s="38">
        <v>3</v>
      </c>
      <c r="C39" s="38">
        <v>1</v>
      </c>
      <c r="D39" s="51">
        <v>3</v>
      </c>
      <c r="E39" s="52">
        <v>4.6495349999999998E-2</v>
      </c>
      <c r="F39" s="51">
        <v>2.5106999999999999</v>
      </c>
      <c r="G39" s="55">
        <f t="shared" ref="G39:G70" si="2">E39*167</f>
        <v>7.76472345</v>
      </c>
      <c r="H39" s="57">
        <v>4628</v>
      </c>
      <c r="I39" s="55">
        <f t="shared" ref="I39:I70" si="3">B39*1000/H39</f>
        <v>0.64822817631806395</v>
      </c>
    </row>
    <row r="40" spans="1:9" ht="20" customHeight="1">
      <c r="A40" s="57">
        <v>535</v>
      </c>
      <c r="B40" s="38">
        <v>3</v>
      </c>
      <c r="C40" s="38">
        <v>1</v>
      </c>
      <c r="D40" s="51">
        <v>3</v>
      </c>
      <c r="E40" s="52">
        <v>5.4494550000000003E-2</v>
      </c>
      <c r="F40" s="51">
        <v>2.2753999999999999</v>
      </c>
      <c r="G40" s="55">
        <f t="shared" si="2"/>
        <v>9.1005898500000004</v>
      </c>
      <c r="H40" s="57">
        <v>5721</v>
      </c>
      <c r="I40" s="55">
        <f t="shared" si="3"/>
        <v>0.52438384897745149</v>
      </c>
    </row>
    <row r="41" spans="1:9" ht="20" customHeight="1">
      <c r="A41" s="57">
        <v>906</v>
      </c>
      <c r="B41" s="38">
        <v>3</v>
      </c>
      <c r="C41" s="38">
        <v>1</v>
      </c>
      <c r="D41" s="51">
        <v>3</v>
      </c>
      <c r="E41" s="52">
        <v>4.6895310000000003E-2</v>
      </c>
      <c r="F41" s="51">
        <v>2.5036999999999998</v>
      </c>
      <c r="G41" s="55">
        <f t="shared" si="2"/>
        <v>7.8315167700000003</v>
      </c>
      <c r="H41" s="57">
        <v>4497</v>
      </c>
      <c r="I41" s="55">
        <f t="shared" si="3"/>
        <v>0.66711140760507004</v>
      </c>
    </row>
    <row r="42" spans="1:9" ht="20" customHeight="1">
      <c r="A42" s="57">
        <v>920</v>
      </c>
      <c r="B42" s="38">
        <v>3</v>
      </c>
      <c r="C42" s="38">
        <v>1</v>
      </c>
      <c r="D42" s="51">
        <v>3</v>
      </c>
      <c r="E42" s="52">
        <v>7.0492949999999999E-2</v>
      </c>
      <c r="F42" s="51">
        <v>2.1166999999999998</v>
      </c>
      <c r="G42" s="55">
        <f t="shared" si="2"/>
        <v>11.77232265</v>
      </c>
      <c r="H42" s="57">
        <v>6474</v>
      </c>
      <c r="I42" s="55">
        <f t="shared" si="3"/>
        <v>0.46339202965708992</v>
      </c>
    </row>
    <row r="43" spans="1:9" ht="20" customHeight="1">
      <c r="A43" s="57">
        <v>921</v>
      </c>
      <c r="B43" s="38">
        <v>3</v>
      </c>
      <c r="C43" s="38">
        <v>1</v>
      </c>
      <c r="D43" s="51">
        <v>3</v>
      </c>
      <c r="E43" s="52">
        <v>4.0895910000000001E-2</v>
      </c>
      <c r="F43" s="51">
        <v>2.6573000000000002</v>
      </c>
      <c r="G43" s="55">
        <f t="shared" si="2"/>
        <v>6.82961697</v>
      </c>
      <c r="H43" s="57">
        <v>3845</v>
      </c>
      <c r="I43" s="55">
        <f t="shared" si="3"/>
        <v>0.78023407022106628</v>
      </c>
    </row>
    <row r="44" spans="1:9" ht="20" customHeight="1">
      <c r="A44" s="57">
        <v>964</v>
      </c>
      <c r="B44" s="38">
        <v>3</v>
      </c>
      <c r="C44" s="38">
        <v>1</v>
      </c>
      <c r="D44" s="51">
        <v>3</v>
      </c>
      <c r="E44" s="52">
        <v>5.5294469999999998E-2</v>
      </c>
      <c r="F44" s="51">
        <v>2.3260999999999998</v>
      </c>
      <c r="G44" s="55">
        <f t="shared" si="2"/>
        <v>9.2341764899999994</v>
      </c>
      <c r="H44" s="57">
        <v>6469</v>
      </c>
      <c r="I44" s="55">
        <f t="shared" si="3"/>
        <v>0.46375019322924715</v>
      </c>
    </row>
    <row r="45" spans="1:9" ht="20" customHeight="1">
      <c r="A45" s="57">
        <v>969</v>
      </c>
      <c r="B45" s="38">
        <v>3</v>
      </c>
      <c r="C45" s="38">
        <v>1</v>
      </c>
      <c r="D45" s="51">
        <v>3</v>
      </c>
      <c r="E45" s="52">
        <v>0.21327869999999999</v>
      </c>
      <c r="F45" s="51">
        <v>1.1265000000000001</v>
      </c>
      <c r="G45" s="55">
        <f t="shared" si="2"/>
        <v>35.617542899999997</v>
      </c>
      <c r="H45" s="57">
        <v>8127</v>
      </c>
      <c r="I45" s="55">
        <f t="shared" si="3"/>
        <v>0.36913990402362495</v>
      </c>
    </row>
    <row r="46" spans="1:9" ht="20" customHeight="1">
      <c r="A46" s="57">
        <v>973</v>
      </c>
      <c r="B46" s="38">
        <v>3</v>
      </c>
      <c r="C46" s="38">
        <v>1</v>
      </c>
      <c r="D46" s="51">
        <v>3</v>
      </c>
      <c r="E46" s="52">
        <v>3.8896109999999998E-2</v>
      </c>
      <c r="F46" s="51">
        <v>2.5952000000000002</v>
      </c>
      <c r="G46" s="55">
        <f t="shared" si="2"/>
        <v>6.4956503699999999</v>
      </c>
      <c r="H46" s="57">
        <v>4871</v>
      </c>
      <c r="I46" s="55">
        <f t="shared" si="3"/>
        <v>0.6158899609936358</v>
      </c>
    </row>
    <row r="47" spans="1:9" ht="20" customHeight="1">
      <c r="A47" s="57">
        <v>105</v>
      </c>
      <c r="B47" s="38">
        <v>5</v>
      </c>
      <c r="C47" s="38">
        <v>2</v>
      </c>
      <c r="D47" s="51">
        <v>2.5</v>
      </c>
      <c r="E47" s="52">
        <v>2.769723E-2</v>
      </c>
      <c r="F47" s="51">
        <v>2.5594999999999999</v>
      </c>
      <c r="G47" s="55">
        <f t="shared" si="2"/>
        <v>4.62543741</v>
      </c>
      <c r="H47" s="57">
        <v>9711</v>
      </c>
      <c r="I47" s="55">
        <f t="shared" si="3"/>
        <v>0.5148800329523221</v>
      </c>
    </row>
    <row r="48" spans="1:9" ht="20" customHeight="1">
      <c r="A48" s="57">
        <v>193</v>
      </c>
      <c r="B48" s="38">
        <v>9</v>
      </c>
      <c r="C48" s="38">
        <v>4</v>
      </c>
      <c r="D48" s="51">
        <v>2.25</v>
      </c>
      <c r="E48" s="52">
        <v>1.7298270000000001E-2</v>
      </c>
      <c r="F48" s="51">
        <v>2.6265999999999998</v>
      </c>
      <c r="G48" s="55">
        <f t="shared" si="2"/>
        <v>2.8888110900000004</v>
      </c>
      <c r="H48" s="57">
        <v>17532</v>
      </c>
      <c r="I48" s="55">
        <f t="shared" si="3"/>
        <v>0.51334702258726894</v>
      </c>
    </row>
    <row r="49" spans="1:9" ht="20" customHeight="1">
      <c r="A49" s="57">
        <v>356</v>
      </c>
      <c r="B49" s="38">
        <v>2</v>
      </c>
      <c r="C49" s="38">
        <v>1</v>
      </c>
      <c r="D49" s="51">
        <v>2</v>
      </c>
      <c r="E49" s="52">
        <v>0.23567640000000001</v>
      </c>
      <c r="F49" s="51">
        <v>1.0809</v>
      </c>
      <c r="G49" s="55">
        <f t="shared" si="2"/>
        <v>39.357958799999999</v>
      </c>
      <c r="H49" s="57">
        <v>5867</v>
      </c>
      <c r="I49" s="55">
        <f t="shared" si="3"/>
        <v>0.34088972217487645</v>
      </c>
    </row>
    <row r="50" spans="1:9" ht="20" customHeight="1">
      <c r="A50" s="57">
        <v>544</v>
      </c>
      <c r="B50" s="38">
        <v>2</v>
      </c>
      <c r="C50" s="38">
        <v>1</v>
      </c>
      <c r="D50" s="51">
        <v>2</v>
      </c>
      <c r="E50" s="52">
        <v>0.22527749999999999</v>
      </c>
      <c r="F50" s="51">
        <v>1.1537999999999999</v>
      </c>
      <c r="G50" s="55">
        <f t="shared" si="2"/>
        <v>37.621342499999997</v>
      </c>
      <c r="H50" s="57">
        <v>4971</v>
      </c>
      <c r="I50" s="55">
        <f t="shared" si="3"/>
        <v>0.40233353450010056</v>
      </c>
    </row>
    <row r="51" spans="1:9" ht="20" customHeight="1">
      <c r="A51" s="57">
        <v>899</v>
      </c>
      <c r="B51" s="38">
        <v>2</v>
      </c>
      <c r="C51" s="38">
        <v>1</v>
      </c>
      <c r="D51" s="51">
        <v>2</v>
      </c>
      <c r="E51" s="52">
        <v>0.20647940000000001</v>
      </c>
      <c r="F51" s="51">
        <v>1.2414000000000001</v>
      </c>
      <c r="G51" s="55">
        <f t="shared" si="2"/>
        <v>34.482059800000002</v>
      </c>
      <c r="H51" s="57">
        <v>4359</v>
      </c>
      <c r="I51" s="55">
        <f t="shared" si="3"/>
        <v>0.45882083046570316</v>
      </c>
    </row>
    <row r="52" spans="1:9" ht="20" customHeight="1">
      <c r="A52" s="57">
        <v>950</v>
      </c>
      <c r="B52" s="38">
        <v>2</v>
      </c>
      <c r="C52" s="38">
        <v>1</v>
      </c>
      <c r="D52" s="51">
        <v>2</v>
      </c>
      <c r="E52" s="52">
        <v>0.210479</v>
      </c>
      <c r="F52" s="51">
        <v>1.2428999999999999</v>
      </c>
      <c r="G52" s="55">
        <f t="shared" si="2"/>
        <v>35.149993000000002</v>
      </c>
      <c r="H52" s="57">
        <v>5686</v>
      </c>
      <c r="I52" s="55">
        <f t="shared" si="3"/>
        <v>0.35174111853675694</v>
      </c>
    </row>
    <row r="53" spans="1:9" ht="20" customHeight="1">
      <c r="A53" s="57">
        <v>971</v>
      </c>
      <c r="B53" s="38">
        <v>2</v>
      </c>
      <c r="C53" s="38">
        <v>1</v>
      </c>
      <c r="D53" s="51">
        <v>2</v>
      </c>
      <c r="E53" s="52">
        <v>0.33726630000000002</v>
      </c>
      <c r="F53" s="51">
        <v>0.72860000000000003</v>
      </c>
      <c r="G53" s="55">
        <f t="shared" si="2"/>
        <v>56.323472100000004</v>
      </c>
      <c r="H53" s="57">
        <v>7202</v>
      </c>
      <c r="I53" s="55">
        <f t="shared" si="3"/>
        <v>0.27770063871146905</v>
      </c>
    </row>
    <row r="54" spans="1:9" ht="20" customHeight="1">
      <c r="A54" s="57">
        <v>200</v>
      </c>
      <c r="B54" s="38">
        <v>1</v>
      </c>
      <c r="C54" s="38">
        <v>1</v>
      </c>
      <c r="D54" s="51">
        <v>1</v>
      </c>
      <c r="E54" s="52">
        <v>0.52884710000000001</v>
      </c>
      <c r="F54" s="51">
        <v>0.2833</v>
      </c>
      <c r="G54" s="55">
        <f t="shared" si="2"/>
        <v>88.3174657</v>
      </c>
      <c r="H54" s="57">
        <v>4961</v>
      </c>
      <c r="I54" s="55">
        <f t="shared" si="3"/>
        <v>0.20157226365652087</v>
      </c>
    </row>
    <row r="55" spans="1:9" ht="20" customHeight="1">
      <c r="A55" s="57">
        <v>803</v>
      </c>
      <c r="B55" s="38">
        <v>1</v>
      </c>
      <c r="C55" s="38">
        <v>1</v>
      </c>
      <c r="D55" s="51">
        <v>1</v>
      </c>
      <c r="E55" s="52">
        <v>0.64643539999999999</v>
      </c>
      <c r="F55" s="51">
        <v>-0.2321</v>
      </c>
      <c r="G55" s="55">
        <f t="shared" si="2"/>
        <v>107.9547118</v>
      </c>
      <c r="H55" s="57">
        <v>7955</v>
      </c>
      <c r="I55" s="55">
        <f t="shared" si="3"/>
        <v>0.12570710245128849</v>
      </c>
    </row>
    <row r="56" spans="1:9" ht="20" customHeight="1">
      <c r="A56" s="57">
        <v>949</v>
      </c>
      <c r="B56" s="38">
        <v>1</v>
      </c>
      <c r="C56" s="38">
        <v>1</v>
      </c>
      <c r="D56" s="51">
        <v>1</v>
      </c>
      <c r="E56" s="52">
        <v>0.60643939999999996</v>
      </c>
      <c r="F56" s="51">
        <v>6.6199999999999995E-2</v>
      </c>
      <c r="G56" s="55">
        <f t="shared" si="2"/>
        <v>101.2753798</v>
      </c>
      <c r="H56" s="57">
        <v>5864</v>
      </c>
      <c r="I56" s="55">
        <f t="shared" si="3"/>
        <v>0.17053206002728513</v>
      </c>
    </row>
    <row r="57" spans="1:9" ht="20" customHeight="1">
      <c r="A57" s="57">
        <v>948</v>
      </c>
      <c r="B57" s="38">
        <v>5</v>
      </c>
      <c r="C57" s="38">
        <v>0</v>
      </c>
      <c r="D57" s="51" t="s">
        <v>0</v>
      </c>
      <c r="E57" s="52">
        <v>9.9989999999999996E-5</v>
      </c>
      <c r="F57" s="51">
        <v>11.283899999999999</v>
      </c>
      <c r="G57" s="55">
        <f t="shared" si="2"/>
        <v>1.6698330000000001E-2</v>
      </c>
      <c r="H57" s="57">
        <v>1240</v>
      </c>
      <c r="I57" s="55">
        <f t="shared" si="3"/>
        <v>4.032258064516129</v>
      </c>
    </row>
    <row r="58" spans="1:9" ht="20" customHeight="1">
      <c r="A58" s="57">
        <v>768</v>
      </c>
      <c r="B58" s="38">
        <v>4</v>
      </c>
      <c r="C58" s="38">
        <v>0</v>
      </c>
      <c r="D58" s="51" t="s">
        <v>0</v>
      </c>
      <c r="E58" s="52">
        <v>9.9989999999999996E-5</v>
      </c>
      <c r="F58" s="51">
        <v>8.2025000000000006</v>
      </c>
      <c r="G58" s="55">
        <f t="shared" si="2"/>
        <v>1.6698330000000001E-2</v>
      </c>
      <c r="H58" s="57">
        <v>1141</v>
      </c>
      <c r="I58" s="55">
        <f t="shared" si="3"/>
        <v>3.5056967572304996</v>
      </c>
    </row>
    <row r="59" spans="1:9" ht="20" customHeight="1">
      <c r="A59" s="57">
        <v>45</v>
      </c>
      <c r="B59" s="38">
        <v>3</v>
      </c>
      <c r="C59" s="38">
        <v>0</v>
      </c>
      <c r="D59" s="51" t="s">
        <v>0</v>
      </c>
      <c r="E59" s="52">
        <v>8.9990999999999997E-4</v>
      </c>
      <c r="F59" s="51">
        <v>9.1064000000000007</v>
      </c>
      <c r="G59" s="55">
        <f t="shared" si="2"/>
        <v>0.15028496999999999</v>
      </c>
      <c r="H59" s="57">
        <v>576</v>
      </c>
      <c r="I59" s="55">
        <f t="shared" si="3"/>
        <v>5.208333333333333</v>
      </c>
    </row>
    <row r="60" spans="1:9" ht="20" customHeight="1">
      <c r="A60" s="57">
        <v>192</v>
      </c>
      <c r="B60" s="38">
        <v>3</v>
      </c>
      <c r="C60" s="38">
        <v>0</v>
      </c>
      <c r="D60" s="51" t="s">
        <v>0</v>
      </c>
      <c r="E60" s="52">
        <v>2.8997099999999998E-3</v>
      </c>
      <c r="F60" s="51">
        <v>5.6726999999999999</v>
      </c>
      <c r="G60" s="55">
        <f t="shared" si="2"/>
        <v>0.48425156999999996</v>
      </c>
      <c r="H60" s="57">
        <v>1381</v>
      </c>
      <c r="I60" s="55">
        <f t="shared" si="3"/>
        <v>2.172338884866039</v>
      </c>
    </row>
    <row r="61" spans="1:9" ht="20" customHeight="1">
      <c r="A61" s="57">
        <v>976</v>
      </c>
      <c r="B61" s="38">
        <v>3</v>
      </c>
      <c r="C61" s="38">
        <v>0</v>
      </c>
      <c r="D61" s="51" t="s">
        <v>0</v>
      </c>
      <c r="E61" s="52">
        <v>3.6996300000000002E-3</v>
      </c>
      <c r="F61" s="51">
        <v>4.3703000000000003</v>
      </c>
      <c r="G61" s="55">
        <f t="shared" si="2"/>
        <v>0.61783821000000005</v>
      </c>
      <c r="H61" s="57">
        <v>2489</v>
      </c>
      <c r="I61" s="55">
        <f t="shared" si="3"/>
        <v>1.2053033346725592</v>
      </c>
    </row>
    <row r="62" spans="1:9" ht="20" customHeight="1">
      <c r="A62" s="57">
        <v>872</v>
      </c>
      <c r="B62" s="38">
        <v>4</v>
      </c>
      <c r="C62" s="38">
        <v>0</v>
      </c>
      <c r="D62" s="51" t="s">
        <v>0</v>
      </c>
      <c r="E62" s="52">
        <v>4.0995900000000002E-3</v>
      </c>
      <c r="F62" s="51">
        <v>4.3574000000000002</v>
      </c>
      <c r="G62" s="55">
        <f t="shared" si="2"/>
        <v>0.68463152999999999</v>
      </c>
      <c r="H62" s="57">
        <v>4110</v>
      </c>
      <c r="I62" s="55">
        <f t="shared" si="3"/>
        <v>0.97323600973236013</v>
      </c>
    </row>
    <row r="63" spans="1:9" ht="20" customHeight="1">
      <c r="A63" s="57">
        <v>92</v>
      </c>
      <c r="B63" s="38">
        <v>3</v>
      </c>
      <c r="C63" s="38">
        <v>0</v>
      </c>
      <c r="D63" s="51" t="s">
        <v>0</v>
      </c>
      <c r="E63" s="52">
        <v>5.2994699999999997E-3</v>
      </c>
      <c r="F63" s="51">
        <v>4.5640000000000001</v>
      </c>
      <c r="G63" s="55">
        <f t="shared" si="2"/>
        <v>0.8850114899999999</v>
      </c>
      <c r="H63" s="57">
        <v>2137</v>
      </c>
      <c r="I63" s="55">
        <f t="shared" si="3"/>
        <v>1.4038371548900328</v>
      </c>
    </row>
    <row r="64" spans="1:9" ht="20" customHeight="1">
      <c r="A64" s="57">
        <v>6</v>
      </c>
      <c r="B64" s="38">
        <v>3</v>
      </c>
      <c r="C64" s="38">
        <v>0</v>
      </c>
      <c r="D64" s="51" t="s">
        <v>0</v>
      </c>
      <c r="E64" s="52">
        <v>7.2992700000000001E-3</v>
      </c>
      <c r="F64" s="51">
        <v>4.2885</v>
      </c>
      <c r="G64" s="55">
        <f t="shared" si="2"/>
        <v>1.21897809</v>
      </c>
      <c r="H64" s="57">
        <v>2413</v>
      </c>
      <c r="I64" s="55">
        <f t="shared" si="3"/>
        <v>1.2432656444260257</v>
      </c>
    </row>
    <row r="65" spans="1:9" ht="20" customHeight="1">
      <c r="A65" s="57">
        <v>50</v>
      </c>
      <c r="B65" s="38">
        <v>2</v>
      </c>
      <c r="C65" s="38">
        <v>0</v>
      </c>
      <c r="D65" s="51" t="s">
        <v>0</v>
      </c>
      <c r="E65" s="52">
        <v>1.1298870000000001E-2</v>
      </c>
      <c r="F65" s="51">
        <v>4.5837000000000003</v>
      </c>
      <c r="G65" s="55">
        <f t="shared" si="2"/>
        <v>1.8869112900000002</v>
      </c>
      <c r="H65" s="57">
        <v>969</v>
      </c>
      <c r="I65" s="55">
        <f t="shared" si="3"/>
        <v>2.0639834881320951</v>
      </c>
    </row>
    <row r="66" spans="1:9" ht="20" customHeight="1">
      <c r="A66" s="57">
        <v>736</v>
      </c>
      <c r="B66" s="38">
        <v>3</v>
      </c>
      <c r="C66" s="38">
        <v>0</v>
      </c>
      <c r="D66" s="51" t="s">
        <v>0</v>
      </c>
      <c r="E66" s="52">
        <v>1.1298870000000001E-2</v>
      </c>
      <c r="F66" s="51">
        <v>3.7450000000000001</v>
      </c>
      <c r="G66" s="55">
        <f t="shared" si="2"/>
        <v>1.8869112900000002</v>
      </c>
      <c r="H66" s="57">
        <v>2824</v>
      </c>
      <c r="I66" s="55">
        <f t="shared" si="3"/>
        <v>1.0623229461756374</v>
      </c>
    </row>
    <row r="67" spans="1:9" ht="20" customHeight="1">
      <c r="A67" s="57">
        <v>334</v>
      </c>
      <c r="B67" s="38">
        <v>2</v>
      </c>
      <c r="C67" s="38">
        <v>0</v>
      </c>
      <c r="D67" s="51" t="s">
        <v>0</v>
      </c>
      <c r="E67" s="52">
        <v>1.2898710000000001E-2</v>
      </c>
      <c r="F67" s="51">
        <v>4.3959999999999999</v>
      </c>
      <c r="G67" s="55">
        <f t="shared" si="2"/>
        <v>2.1540845700000002</v>
      </c>
      <c r="H67" s="57">
        <v>985</v>
      </c>
      <c r="I67" s="55">
        <f t="shared" si="3"/>
        <v>2.030456852791878</v>
      </c>
    </row>
    <row r="68" spans="1:9" ht="20" customHeight="1">
      <c r="A68" s="57">
        <v>168</v>
      </c>
      <c r="B68" s="38">
        <v>3</v>
      </c>
      <c r="C68" s="38">
        <v>0</v>
      </c>
      <c r="D68" s="51" t="s">
        <v>0</v>
      </c>
      <c r="E68" s="52">
        <v>1.4098589999999999E-2</v>
      </c>
      <c r="F68" s="51">
        <v>3.7058</v>
      </c>
      <c r="G68" s="55">
        <f t="shared" si="2"/>
        <v>2.35446453</v>
      </c>
      <c r="H68" s="57">
        <v>2968</v>
      </c>
      <c r="I68" s="55">
        <f t="shared" si="3"/>
        <v>1.0107816711590296</v>
      </c>
    </row>
    <row r="69" spans="1:9" ht="20" customHeight="1">
      <c r="A69" s="57">
        <v>942</v>
      </c>
      <c r="B69" s="38">
        <v>3</v>
      </c>
      <c r="C69" s="38">
        <v>0</v>
      </c>
      <c r="D69" s="51" t="s">
        <v>0</v>
      </c>
      <c r="E69" s="52">
        <v>1.5698429999999999E-2</v>
      </c>
      <c r="F69" s="51">
        <v>3.3980999999999999</v>
      </c>
      <c r="G69" s="55">
        <f t="shared" si="2"/>
        <v>2.6216378099999997</v>
      </c>
      <c r="H69" s="57">
        <v>3546</v>
      </c>
      <c r="I69" s="55">
        <f t="shared" si="3"/>
        <v>0.84602368866328259</v>
      </c>
    </row>
    <row r="70" spans="1:9" ht="20" customHeight="1">
      <c r="A70" s="57">
        <v>145</v>
      </c>
      <c r="B70" s="38">
        <v>2</v>
      </c>
      <c r="C70" s="38">
        <v>0</v>
      </c>
      <c r="D70" s="51" t="s">
        <v>0</v>
      </c>
      <c r="E70" s="52">
        <v>1.689831E-2</v>
      </c>
      <c r="F70" s="51">
        <v>4.1014999999999997</v>
      </c>
      <c r="G70" s="55">
        <f t="shared" si="2"/>
        <v>2.82201777</v>
      </c>
      <c r="H70" s="57">
        <v>1378</v>
      </c>
      <c r="I70" s="55">
        <f t="shared" si="3"/>
        <v>1.4513788098693758</v>
      </c>
    </row>
    <row r="71" spans="1:9" ht="20" customHeight="1">
      <c r="A71" s="57">
        <v>986</v>
      </c>
      <c r="B71" s="38">
        <v>3</v>
      </c>
      <c r="C71" s="38">
        <v>0</v>
      </c>
      <c r="D71" s="51" t="s">
        <v>0</v>
      </c>
      <c r="E71" s="52">
        <v>2.0497950000000001E-2</v>
      </c>
      <c r="F71" s="51">
        <v>3.2526999999999999</v>
      </c>
      <c r="G71" s="55">
        <f t="shared" ref="G71:G102" si="4">E71*167</f>
        <v>3.4231576500000003</v>
      </c>
      <c r="H71" s="57">
        <v>4097</v>
      </c>
      <c r="I71" s="55">
        <f t="shared" ref="I71:I102" si="5">B71*1000/H71</f>
        <v>0.73224310471076393</v>
      </c>
    </row>
    <row r="72" spans="1:9" ht="20" customHeight="1">
      <c r="A72" s="57">
        <v>110</v>
      </c>
      <c r="B72" s="38">
        <v>2</v>
      </c>
      <c r="C72" s="38">
        <v>0</v>
      </c>
      <c r="D72" s="51" t="s">
        <v>0</v>
      </c>
      <c r="E72" s="52">
        <v>2.8497149999999999E-2</v>
      </c>
      <c r="F72" s="51">
        <v>3.4514</v>
      </c>
      <c r="G72" s="55">
        <f t="shared" si="4"/>
        <v>4.7590240499999998</v>
      </c>
      <c r="H72" s="57">
        <v>2172</v>
      </c>
      <c r="I72" s="55">
        <f t="shared" si="5"/>
        <v>0.92081031307550643</v>
      </c>
    </row>
    <row r="73" spans="1:9" ht="20" customHeight="1">
      <c r="A73" s="57">
        <v>937</v>
      </c>
      <c r="B73" s="38">
        <v>2</v>
      </c>
      <c r="C73" s="38">
        <v>0</v>
      </c>
      <c r="D73" s="51" t="s">
        <v>0</v>
      </c>
      <c r="E73" s="52">
        <v>4.6495349999999998E-2</v>
      </c>
      <c r="F73" s="51">
        <v>2.8321000000000001</v>
      </c>
      <c r="G73" s="55">
        <f t="shared" si="4"/>
        <v>7.76472345</v>
      </c>
      <c r="H73" s="57">
        <v>2524</v>
      </c>
      <c r="I73" s="55">
        <f t="shared" si="5"/>
        <v>0.79239302694136293</v>
      </c>
    </row>
    <row r="74" spans="1:9" ht="20" customHeight="1">
      <c r="A74" s="57">
        <v>61</v>
      </c>
      <c r="B74" s="38">
        <v>2</v>
      </c>
      <c r="C74" s="38">
        <v>0</v>
      </c>
      <c r="D74" s="51" t="s">
        <v>0</v>
      </c>
      <c r="E74" s="52">
        <v>5.1294869999999999E-2</v>
      </c>
      <c r="F74" s="51">
        <v>2.6415999999999999</v>
      </c>
      <c r="G74" s="55">
        <f t="shared" si="4"/>
        <v>8.5662432899999992</v>
      </c>
      <c r="H74" s="57">
        <v>2034</v>
      </c>
      <c r="I74" s="55">
        <f t="shared" si="5"/>
        <v>0.98328416912487704</v>
      </c>
    </row>
    <row r="75" spans="1:9" ht="20" customHeight="1">
      <c r="A75" s="57">
        <v>896</v>
      </c>
      <c r="B75" s="38">
        <v>2</v>
      </c>
      <c r="C75" s="38">
        <v>0</v>
      </c>
      <c r="D75" s="51" t="s">
        <v>0</v>
      </c>
      <c r="E75" s="52">
        <v>5.3294670000000002E-2</v>
      </c>
      <c r="F75" s="51">
        <v>2.7172000000000001</v>
      </c>
      <c r="G75" s="55">
        <f t="shared" si="4"/>
        <v>8.9002098900000011</v>
      </c>
      <c r="H75" s="57">
        <v>2273</v>
      </c>
      <c r="I75" s="55">
        <f t="shared" si="5"/>
        <v>0.87989441267047952</v>
      </c>
    </row>
    <row r="76" spans="1:9" ht="20" customHeight="1">
      <c r="A76" s="57">
        <v>740</v>
      </c>
      <c r="B76" s="38">
        <v>2</v>
      </c>
      <c r="C76" s="38">
        <v>0</v>
      </c>
      <c r="D76" s="51" t="s">
        <v>0</v>
      </c>
      <c r="E76" s="52">
        <v>5.8494150000000002E-2</v>
      </c>
      <c r="F76" s="51">
        <v>2.7195999999999998</v>
      </c>
      <c r="G76" s="55">
        <f t="shared" si="4"/>
        <v>9.7685230500000007</v>
      </c>
      <c r="H76" s="57">
        <v>2214</v>
      </c>
      <c r="I76" s="55">
        <f t="shared" si="5"/>
        <v>0.90334236675700086</v>
      </c>
    </row>
    <row r="77" spans="1:9" ht="20" customHeight="1">
      <c r="A77" s="57">
        <v>977</v>
      </c>
      <c r="B77" s="38">
        <v>2</v>
      </c>
      <c r="C77" s="38">
        <v>0</v>
      </c>
      <c r="D77" s="51" t="s">
        <v>0</v>
      </c>
      <c r="E77" s="52">
        <v>6.3693630000000001E-2</v>
      </c>
      <c r="F77" s="51">
        <v>2.4767999999999999</v>
      </c>
      <c r="G77" s="55">
        <f t="shared" si="4"/>
        <v>10.63683621</v>
      </c>
      <c r="H77" s="57">
        <v>2672</v>
      </c>
      <c r="I77" s="55">
        <f t="shared" si="5"/>
        <v>0.74850299401197606</v>
      </c>
    </row>
    <row r="78" spans="1:9" ht="20" customHeight="1">
      <c r="A78" s="57">
        <v>117</v>
      </c>
      <c r="B78" s="38">
        <v>1</v>
      </c>
      <c r="C78" s="38">
        <v>0</v>
      </c>
      <c r="D78" s="51" t="s">
        <v>0</v>
      </c>
      <c r="E78" s="52">
        <v>7.0092989999999994E-2</v>
      </c>
      <c r="F78" s="51">
        <v>3.5792999999999999</v>
      </c>
      <c r="G78" s="55">
        <f t="shared" si="4"/>
        <v>11.705529329999999</v>
      </c>
      <c r="H78" s="57">
        <v>575</v>
      </c>
      <c r="I78" s="55">
        <f t="shared" si="5"/>
        <v>1.7391304347826086</v>
      </c>
    </row>
    <row r="79" spans="1:9" ht="20" customHeight="1">
      <c r="A79" s="57">
        <v>113</v>
      </c>
      <c r="B79" s="38">
        <v>2</v>
      </c>
      <c r="C79" s="38">
        <v>0</v>
      </c>
      <c r="D79" s="51" t="s">
        <v>0</v>
      </c>
      <c r="E79" s="52">
        <v>7.0092989999999994E-2</v>
      </c>
      <c r="F79" s="51">
        <v>2.4177</v>
      </c>
      <c r="G79" s="55">
        <f t="shared" si="4"/>
        <v>11.705529329999999</v>
      </c>
      <c r="H79" s="57">
        <v>2505</v>
      </c>
      <c r="I79" s="55">
        <f t="shared" si="5"/>
        <v>0.79840319361277445</v>
      </c>
    </row>
    <row r="80" spans="1:9" ht="20" customHeight="1">
      <c r="A80" s="57">
        <v>575</v>
      </c>
      <c r="B80" s="38">
        <v>2</v>
      </c>
      <c r="C80" s="38">
        <v>0</v>
      </c>
      <c r="D80" s="51" t="s">
        <v>0</v>
      </c>
      <c r="E80" s="52">
        <v>7.8892110000000001E-2</v>
      </c>
      <c r="F80" s="51">
        <v>2.3087</v>
      </c>
      <c r="G80" s="55">
        <f t="shared" si="4"/>
        <v>13.17498237</v>
      </c>
      <c r="H80" s="57">
        <v>2283</v>
      </c>
      <c r="I80" s="55">
        <f t="shared" si="5"/>
        <v>0.8760402978537013</v>
      </c>
    </row>
    <row r="81" spans="1:9" ht="20" customHeight="1">
      <c r="A81" s="57">
        <v>930</v>
      </c>
      <c r="B81" s="38">
        <v>1</v>
      </c>
      <c r="C81" s="38">
        <v>0</v>
      </c>
      <c r="D81" s="51" t="s">
        <v>0</v>
      </c>
      <c r="E81" s="52">
        <v>8.3691630000000003E-2</v>
      </c>
      <c r="F81" s="51">
        <v>3.1646999999999998</v>
      </c>
      <c r="G81" s="55">
        <f t="shared" si="4"/>
        <v>13.976502210000001</v>
      </c>
      <c r="H81" s="57">
        <v>653</v>
      </c>
      <c r="I81" s="55">
        <f t="shared" si="5"/>
        <v>1.5313935681470139</v>
      </c>
    </row>
    <row r="82" spans="1:9" ht="20" customHeight="1">
      <c r="A82" s="57">
        <v>931</v>
      </c>
      <c r="B82" s="38">
        <v>2</v>
      </c>
      <c r="C82" s="38">
        <v>0</v>
      </c>
      <c r="D82" s="51" t="s">
        <v>0</v>
      </c>
      <c r="E82" s="52">
        <v>9.2090790000000006E-2</v>
      </c>
      <c r="F82" s="51">
        <v>2.1537000000000002</v>
      </c>
      <c r="G82" s="55">
        <f t="shared" si="4"/>
        <v>15.37916193</v>
      </c>
      <c r="H82" s="57">
        <v>3105</v>
      </c>
      <c r="I82" s="55">
        <f t="shared" si="5"/>
        <v>0.64412238325281801</v>
      </c>
    </row>
    <row r="83" spans="1:9" ht="20" customHeight="1">
      <c r="A83" s="57">
        <v>925</v>
      </c>
      <c r="B83" s="38">
        <v>2</v>
      </c>
      <c r="C83" s="38">
        <v>0</v>
      </c>
      <c r="D83" s="51" t="s">
        <v>0</v>
      </c>
      <c r="E83" s="52">
        <v>0.1012899</v>
      </c>
      <c r="F83" s="51">
        <v>1.9963</v>
      </c>
      <c r="G83" s="55">
        <f t="shared" si="4"/>
        <v>16.915413300000001</v>
      </c>
      <c r="H83" s="57">
        <v>3474</v>
      </c>
      <c r="I83" s="55">
        <f t="shared" si="5"/>
        <v>0.57570523891767411</v>
      </c>
    </row>
    <row r="84" spans="1:9" ht="20" customHeight="1">
      <c r="A84" s="57">
        <v>978</v>
      </c>
      <c r="B84" s="38">
        <v>1</v>
      </c>
      <c r="C84" s="38">
        <v>0</v>
      </c>
      <c r="D84" s="51" t="s">
        <v>0</v>
      </c>
      <c r="E84" s="52">
        <v>0.10528949999999999</v>
      </c>
      <c r="F84" s="51">
        <v>2.6316000000000002</v>
      </c>
      <c r="G84" s="55">
        <f t="shared" si="4"/>
        <v>17.583346499999998</v>
      </c>
      <c r="H84" s="57">
        <v>840</v>
      </c>
      <c r="I84" s="55">
        <f t="shared" si="5"/>
        <v>1.1904761904761905</v>
      </c>
    </row>
    <row r="85" spans="1:9" ht="20" customHeight="1">
      <c r="A85" s="57">
        <v>955</v>
      </c>
      <c r="B85" s="38">
        <v>2</v>
      </c>
      <c r="C85" s="38">
        <v>0</v>
      </c>
      <c r="D85" s="51" t="s">
        <v>0</v>
      </c>
      <c r="E85" s="52">
        <v>0.1144886</v>
      </c>
      <c r="F85" s="51">
        <v>1.9066000000000001</v>
      </c>
      <c r="G85" s="55">
        <f t="shared" si="4"/>
        <v>19.1195962</v>
      </c>
      <c r="H85" s="57">
        <v>2947</v>
      </c>
      <c r="I85" s="55">
        <f t="shared" si="5"/>
        <v>0.67865626060400408</v>
      </c>
    </row>
    <row r="86" spans="1:9" ht="20" customHeight="1">
      <c r="A86" s="57">
        <v>833</v>
      </c>
      <c r="B86" s="38">
        <v>1</v>
      </c>
      <c r="C86" s="38">
        <v>0</v>
      </c>
      <c r="D86" s="51" t="s">
        <v>0</v>
      </c>
      <c r="E86" s="52">
        <v>0.1172883</v>
      </c>
      <c r="F86" s="51">
        <v>2.3645</v>
      </c>
      <c r="G86" s="55">
        <f t="shared" si="4"/>
        <v>19.587146099999998</v>
      </c>
      <c r="H86" s="57">
        <v>731</v>
      </c>
      <c r="I86" s="55">
        <f t="shared" si="5"/>
        <v>1.3679890560875514</v>
      </c>
    </row>
    <row r="87" spans="1:9" ht="20" customHeight="1">
      <c r="A87" s="57">
        <v>865</v>
      </c>
      <c r="B87" s="38">
        <v>2</v>
      </c>
      <c r="C87" s="38">
        <v>0</v>
      </c>
      <c r="D87" s="51" t="s">
        <v>0</v>
      </c>
      <c r="E87" s="52">
        <v>0.12608739999999999</v>
      </c>
      <c r="F87" s="51">
        <v>1.7301</v>
      </c>
      <c r="G87" s="55">
        <f t="shared" si="4"/>
        <v>21.056595799999997</v>
      </c>
      <c r="H87" s="57">
        <v>3593</v>
      </c>
      <c r="I87" s="55">
        <f t="shared" si="5"/>
        <v>0.55663790704146954</v>
      </c>
    </row>
    <row r="88" spans="1:9" ht="20" customHeight="1">
      <c r="A88" s="57">
        <v>850</v>
      </c>
      <c r="B88" s="38">
        <v>2</v>
      </c>
      <c r="C88" s="38">
        <v>0</v>
      </c>
      <c r="D88" s="51" t="s">
        <v>0</v>
      </c>
      <c r="E88" s="52">
        <v>0.13448660000000001</v>
      </c>
      <c r="F88" s="51">
        <v>1.7161999999999999</v>
      </c>
      <c r="G88" s="55">
        <f t="shared" si="4"/>
        <v>22.459262200000001</v>
      </c>
      <c r="H88" s="57">
        <v>3859</v>
      </c>
      <c r="I88" s="55">
        <f t="shared" si="5"/>
        <v>0.51826898160145118</v>
      </c>
    </row>
    <row r="89" spans="1:9" ht="20" customHeight="1">
      <c r="A89" s="57">
        <v>3</v>
      </c>
      <c r="B89" s="38">
        <v>2</v>
      </c>
      <c r="C89" s="38">
        <v>0</v>
      </c>
      <c r="D89" s="51" t="s">
        <v>0</v>
      </c>
      <c r="E89" s="52">
        <v>0.13688629999999999</v>
      </c>
      <c r="F89" s="51">
        <v>1.6662999999999999</v>
      </c>
      <c r="G89" s="55">
        <f t="shared" si="4"/>
        <v>22.860012099999999</v>
      </c>
      <c r="H89" s="57">
        <v>4967</v>
      </c>
      <c r="I89" s="55">
        <f t="shared" si="5"/>
        <v>0.40265753976243207</v>
      </c>
    </row>
    <row r="90" spans="1:9" ht="20" customHeight="1">
      <c r="A90" s="57">
        <v>884</v>
      </c>
      <c r="B90" s="38">
        <v>2</v>
      </c>
      <c r="C90" s="38">
        <v>0</v>
      </c>
      <c r="D90" s="51" t="s">
        <v>0</v>
      </c>
      <c r="E90" s="52">
        <v>0.14208580000000001</v>
      </c>
      <c r="F90" s="51">
        <v>1.6924999999999999</v>
      </c>
      <c r="G90" s="55">
        <f t="shared" si="4"/>
        <v>23.728328600000001</v>
      </c>
      <c r="H90" s="57">
        <v>3665</v>
      </c>
      <c r="I90" s="55">
        <f t="shared" si="5"/>
        <v>0.54570259208731242</v>
      </c>
    </row>
    <row r="91" spans="1:9" ht="20" customHeight="1">
      <c r="A91" s="57">
        <v>9</v>
      </c>
      <c r="B91" s="38">
        <v>1</v>
      </c>
      <c r="C91" s="38">
        <v>0</v>
      </c>
      <c r="D91" s="51" t="s">
        <v>0</v>
      </c>
      <c r="E91" s="52">
        <v>0.1428857</v>
      </c>
      <c r="F91" s="51">
        <v>2.0752000000000002</v>
      </c>
      <c r="G91" s="55">
        <f t="shared" si="4"/>
        <v>23.861911899999999</v>
      </c>
      <c r="H91" s="57">
        <v>1037</v>
      </c>
      <c r="I91" s="55">
        <f t="shared" si="5"/>
        <v>0.96432015429122464</v>
      </c>
    </row>
    <row r="92" spans="1:9" ht="20" customHeight="1">
      <c r="A92" s="57">
        <v>91</v>
      </c>
      <c r="B92" s="38">
        <v>2</v>
      </c>
      <c r="C92" s="38">
        <v>0</v>
      </c>
      <c r="D92" s="51" t="s">
        <v>0</v>
      </c>
      <c r="E92" s="52">
        <v>0.14768519999999999</v>
      </c>
      <c r="F92" s="51">
        <v>1.5905</v>
      </c>
      <c r="G92" s="55">
        <f t="shared" si="4"/>
        <v>24.663428399999997</v>
      </c>
      <c r="H92" s="57">
        <v>5215</v>
      </c>
      <c r="I92" s="55">
        <f t="shared" si="5"/>
        <v>0.38350910834132312</v>
      </c>
    </row>
    <row r="93" spans="1:9" ht="20" customHeight="1">
      <c r="A93" s="57">
        <v>703</v>
      </c>
      <c r="B93" s="38">
        <v>1</v>
      </c>
      <c r="C93" s="38">
        <v>0</v>
      </c>
      <c r="D93" s="51" t="s">
        <v>0</v>
      </c>
      <c r="E93" s="52">
        <v>0.15288470000000001</v>
      </c>
      <c r="F93" s="51">
        <v>2.1012</v>
      </c>
      <c r="G93" s="55">
        <f t="shared" si="4"/>
        <v>25.531744900000003</v>
      </c>
      <c r="H93" s="57">
        <v>866</v>
      </c>
      <c r="I93" s="55">
        <f t="shared" si="5"/>
        <v>1.1547344110854503</v>
      </c>
    </row>
    <row r="94" spans="1:9" ht="20" customHeight="1">
      <c r="A94" s="57">
        <v>351</v>
      </c>
      <c r="B94" s="38">
        <v>1</v>
      </c>
      <c r="C94" s="38">
        <v>0</v>
      </c>
      <c r="D94" s="51" t="s">
        <v>0</v>
      </c>
      <c r="E94" s="52">
        <v>0.17208280000000001</v>
      </c>
      <c r="F94" s="51">
        <v>1.8293999999999999</v>
      </c>
      <c r="G94" s="55">
        <f t="shared" si="4"/>
        <v>28.737827600000003</v>
      </c>
      <c r="H94" s="57">
        <v>1144</v>
      </c>
      <c r="I94" s="55">
        <f t="shared" si="5"/>
        <v>0.87412587412587417</v>
      </c>
    </row>
    <row r="95" spans="1:9" ht="20" customHeight="1">
      <c r="A95" s="57">
        <v>816</v>
      </c>
      <c r="B95" s="38">
        <v>1</v>
      </c>
      <c r="C95" s="38">
        <v>0</v>
      </c>
      <c r="D95" s="51" t="s">
        <v>0</v>
      </c>
      <c r="E95" s="52">
        <v>0.180482</v>
      </c>
      <c r="F95" s="51">
        <v>1.8190999999999999</v>
      </c>
      <c r="G95" s="55">
        <f t="shared" si="4"/>
        <v>30.140494</v>
      </c>
      <c r="H95" s="57">
        <v>1253</v>
      </c>
      <c r="I95" s="55">
        <f t="shared" si="5"/>
        <v>0.79808459696727851</v>
      </c>
    </row>
    <row r="96" spans="1:9" ht="20" customHeight="1">
      <c r="A96" s="57">
        <v>279</v>
      </c>
      <c r="B96" s="38">
        <v>1</v>
      </c>
      <c r="C96" s="38">
        <v>0</v>
      </c>
      <c r="D96" s="51" t="s">
        <v>0</v>
      </c>
      <c r="E96" s="52">
        <v>0.1920808</v>
      </c>
      <c r="F96" s="51">
        <v>1.6658999999999999</v>
      </c>
      <c r="G96" s="55">
        <f t="shared" si="4"/>
        <v>32.077493599999997</v>
      </c>
      <c r="H96" s="57">
        <v>1582</v>
      </c>
      <c r="I96" s="55">
        <f t="shared" si="5"/>
        <v>0.63211125158027814</v>
      </c>
    </row>
    <row r="97" spans="1:9" ht="20" customHeight="1">
      <c r="A97" s="57">
        <v>881</v>
      </c>
      <c r="B97" s="38">
        <v>1</v>
      </c>
      <c r="C97" s="38">
        <v>0</v>
      </c>
      <c r="D97" s="51" t="s">
        <v>0</v>
      </c>
      <c r="E97" s="52">
        <v>0.1952805</v>
      </c>
      <c r="F97" s="51">
        <v>1.7591000000000001</v>
      </c>
      <c r="G97" s="55">
        <f t="shared" si="4"/>
        <v>32.611843499999999</v>
      </c>
      <c r="H97" s="57">
        <v>1264</v>
      </c>
      <c r="I97" s="55">
        <f t="shared" si="5"/>
        <v>0.79113924050632911</v>
      </c>
    </row>
    <row r="98" spans="1:9" ht="20" customHeight="1">
      <c r="A98" s="57">
        <v>988</v>
      </c>
      <c r="B98" s="38">
        <v>1</v>
      </c>
      <c r="C98" s="38">
        <v>0</v>
      </c>
      <c r="D98" s="51" t="s">
        <v>0</v>
      </c>
      <c r="E98" s="52">
        <v>0.2060794</v>
      </c>
      <c r="F98" s="51">
        <v>1.6014999999999999</v>
      </c>
      <c r="G98" s="55">
        <f t="shared" si="4"/>
        <v>34.415259800000001</v>
      </c>
      <c r="H98" s="57">
        <v>1481</v>
      </c>
      <c r="I98" s="55">
        <f t="shared" si="5"/>
        <v>0.67521944632005404</v>
      </c>
    </row>
    <row r="99" spans="1:9" ht="20" customHeight="1">
      <c r="A99" s="57">
        <v>529</v>
      </c>
      <c r="B99" s="38">
        <v>1</v>
      </c>
      <c r="C99" s="38">
        <v>0</v>
      </c>
      <c r="D99" s="51" t="s">
        <v>0</v>
      </c>
      <c r="E99" s="52">
        <v>0.2160784</v>
      </c>
      <c r="F99" s="51">
        <v>1.5293000000000001</v>
      </c>
      <c r="G99" s="55">
        <f t="shared" si="4"/>
        <v>36.085092799999998</v>
      </c>
      <c r="H99" s="57">
        <v>1474</v>
      </c>
      <c r="I99" s="55">
        <f t="shared" si="5"/>
        <v>0.67842605156037994</v>
      </c>
    </row>
    <row r="100" spans="1:9" ht="20" customHeight="1">
      <c r="A100" s="57">
        <v>185</v>
      </c>
      <c r="B100" s="38">
        <v>1</v>
      </c>
      <c r="C100" s="38">
        <v>0</v>
      </c>
      <c r="D100" s="51" t="s">
        <v>0</v>
      </c>
      <c r="E100" s="52">
        <v>0.22087789999999999</v>
      </c>
      <c r="F100" s="51">
        <v>1.4628000000000001</v>
      </c>
      <c r="G100" s="55">
        <f t="shared" si="4"/>
        <v>36.886609299999996</v>
      </c>
      <c r="H100" s="57">
        <v>1442</v>
      </c>
      <c r="I100" s="55">
        <f t="shared" si="5"/>
        <v>0.69348127600554788</v>
      </c>
    </row>
    <row r="101" spans="1:9" ht="20" customHeight="1">
      <c r="A101" s="57">
        <v>70</v>
      </c>
      <c r="B101" s="38">
        <v>1</v>
      </c>
      <c r="C101" s="38">
        <v>0</v>
      </c>
      <c r="D101" s="51" t="s">
        <v>0</v>
      </c>
      <c r="E101" s="52">
        <v>0.22287770000000001</v>
      </c>
      <c r="F101" s="51">
        <v>1.5788</v>
      </c>
      <c r="G101" s="55">
        <f t="shared" si="4"/>
        <v>37.2205759</v>
      </c>
      <c r="H101" s="57">
        <v>1688</v>
      </c>
      <c r="I101" s="55">
        <f t="shared" si="5"/>
        <v>0.59241706161137442</v>
      </c>
    </row>
    <row r="102" spans="1:9" ht="20" customHeight="1">
      <c r="A102" s="57">
        <v>42</v>
      </c>
      <c r="B102" s="38">
        <v>1</v>
      </c>
      <c r="C102" s="38">
        <v>0</v>
      </c>
      <c r="D102" s="51" t="s">
        <v>0</v>
      </c>
      <c r="E102" s="52">
        <v>0.22927710000000001</v>
      </c>
      <c r="F102" s="51">
        <v>1.4843999999999999</v>
      </c>
      <c r="G102" s="55">
        <f t="shared" si="4"/>
        <v>38.289275700000005</v>
      </c>
      <c r="H102" s="57">
        <v>1251</v>
      </c>
      <c r="I102" s="55">
        <f t="shared" si="5"/>
        <v>0.79936051159072741</v>
      </c>
    </row>
    <row r="103" spans="1:9" ht="20" customHeight="1">
      <c r="A103" s="57">
        <v>573</v>
      </c>
      <c r="B103" s="38">
        <v>1</v>
      </c>
      <c r="C103" s="38">
        <v>0</v>
      </c>
      <c r="D103" s="51" t="s">
        <v>0</v>
      </c>
      <c r="E103" s="52">
        <v>0.230077</v>
      </c>
      <c r="F103" s="51">
        <v>1.4335</v>
      </c>
      <c r="G103" s="55">
        <f t="shared" ref="G103:G134" si="6">E103*167</f>
        <v>38.422859000000003</v>
      </c>
      <c r="H103" s="57">
        <v>1514</v>
      </c>
      <c r="I103" s="55">
        <f t="shared" ref="I103:I134" si="7">B103*1000/H103</f>
        <v>0.66050198150594452</v>
      </c>
    </row>
    <row r="104" spans="1:9" ht="20" customHeight="1">
      <c r="A104" s="57">
        <v>536</v>
      </c>
      <c r="B104" s="38">
        <v>1</v>
      </c>
      <c r="C104" s="38">
        <v>0</v>
      </c>
      <c r="D104" s="51" t="s">
        <v>0</v>
      </c>
      <c r="E104" s="52">
        <v>0.25927410000000001</v>
      </c>
      <c r="F104" s="51">
        <v>1.3179000000000001</v>
      </c>
      <c r="G104" s="55">
        <f t="shared" si="6"/>
        <v>43.298774700000003</v>
      </c>
      <c r="H104" s="57">
        <v>1934</v>
      </c>
      <c r="I104" s="55">
        <f t="shared" si="7"/>
        <v>0.51706308169596693</v>
      </c>
    </row>
    <row r="105" spans="1:9" ht="20" customHeight="1">
      <c r="A105" s="57">
        <v>934</v>
      </c>
      <c r="B105" s="38">
        <v>1</v>
      </c>
      <c r="C105" s="38">
        <v>0</v>
      </c>
      <c r="D105" s="51" t="s">
        <v>0</v>
      </c>
      <c r="E105" s="52">
        <v>0.2612739</v>
      </c>
      <c r="F105" s="51">
        <v>1.2849999999999999</v>
      </c>
      <c r="G105" s="55">
        <f t="shared" si="6"/>
        <v>43.632741299999999</v>
      </c>
      <c r="H105" s="57">
        <v>1780</v>
      </c>
      <c r="I105" s="55">
        <f t="shared" si="7"/>
        <v>0.5617977528089888</v>
      </c>
    </row>
    <row r="106" spans="1:9" ht="20" customHeight="1">
      <c r="A106" s="57">
        <v>877</v>
      </c>
      <c r="B106" s="38">
        <v>1</v>
      </c>
      <c r="C106" s="38">
        <v>0</v>
      </c>
      <c r="D106" s="51" t="s">
        <v>0</v>
      </c>
      <c r="E106" s="52">
        <v>0.26727329999999999</v>
      </c>
      <c r="F106" s="51">
        <v>1.1954</v>
      </c>
      <c r="G106" s="55">
        <f t="shared" si="6"/>
        <v>44.634641099999996</v>
      </c>
      <c r="H106" s="57">
        <v>1895</v>
      </c>
      <c r="I106" s="55">
        <f t="shared" si="7"/>
        <v>0.52770448548812665</v>
      </c>
    </row>
    <row r="107" spans="1:9" ht="20" customHeight="1">
      <c r="A107" s="57">
        <v>941</v>
      </c>
      <c r="B107" s="38">
        <v>1</v>
      </c>
      <c r="C107" s="38">
        <v>0</v>
      </c>
      <c r="D107" s="51" t="s">
        <v>0</v>
      </c>
      <c r="E107" s="52">
        <v>0.27767219999999998</v>
      </c>
      <c r="F107" s="51">
        <v>1.2027000000000001</v>
      </c>
      <c r="G107" s="55">
        <f t="shared" si="6"/>
        <v>46.371257399999998</v>
      </c>
      <c r="H107" s="57">
        <v>1880</v>
      </c>
      <c r="I107" s="55">
        <f t="shared" si="7"/>
        <v>0.53191489361702127</v>
      </c>
    </row>
    <row r="108" spans="1:9" ht="20" customHeight="1">
      <c r="A108" s="57">
        <v>543</v>
      </c>
      <c r="B108" s="38">
        <v>1</v>
      </c>
      <c r="C108" s="38">
        <v>0</v>
      </c>
      <c r="D108" s="51" t="s">
        <v>0</v>
      </c>
      <c r="E108" s="52">
        <v>0.29966999999999999</v>
      </c>
      <c r="F108" s="51">
        <v>1.0462</v>
      </c>
      <c r="G108" s="55">
        <f t="shared" si="6"/>
        <v>50.044889999999995</v>
      </c>
      <c r="H108" s="57">
        <v>2066</v>
      </c>
      <c r="I108" s="55">
        <f t="shared" si="7"/>
        <v>0.48402710551790901</v>
      </c>
    </row>
    <row r="109" spans="1:9" ht="20" customHeight="1">
      <c r="A109" s="57">
        <v>858</v>
      </c>
      <c r="B109" s="38">
        <v>1</v>
      </c>
      <c r="C109" s="38">
        <v>0</v>
      </c>
      <c r="D109" s="51" t="s">
        <v>0</v>
      </c>
      <c r="E109" s="52">
        <v>0.30166979999999999</v>
      </c>
      <c r="F109" s="51">
        <v>1.0699000000000001</v>
      </c>
      <c r="G109" s="55">
        <f t="shared" si="6"/>
        <v>50.378856599999999</v>
      </c>
      <c r="H109" s="57">
        <v>2283</v>
      </c>
      <c r="I109" s="55">
        <f t="shared" si="7"/>
        <v>0.43802014892685065</v>
      </c>
    </row>
    <row r="110" spans="1:9" ht="20" customHeight="1">
      <c r="A110" s="57">
        <v>987</v>
      </c>
      <c r="B110" s="38">
        <v>1</v>
      </c>
      <c r="C110" s="38">
        <v>0</v>
      </c>
      <c r="D110" s="51" t="s">
        <v>0</v>
      </c>
      <c r="E110" s="52">
        <v>0.31166880000000002</v>
      </c>
      <c r="F110" s="51">
        <v>1.0640000000000001</v>
      </c>
      <c r="G110" s="55">
        <f t="shared" si="6"/>
        <v>52.048689600000003</v>
      </c>
      <c r="H110" s="57">
        <v>2498</v>
      </c>
      <c r="I110" s="55">
        <f t="shared" si="7"/>
        <v>0.40032025620496398</v>
      </c>
    </row>
    <row r="111" spans="1:9" ht="20" customHeight="1">
      <c r="A111" s="57">
        <v>67</v>
      </c>
      <c r="B111" s="38">
        <v>1</v>
      </c>
      <c r="C111" s="38">
        <v>0</v>
      </c>
      <c r="D111" s="51" t="s">
        <v>0</v>
      </c>
      <c r="E111" s="52">
        <v>0.36206379999999999</v>
      </c>
      <c r="F111" s="51">
        <v>0.79059999999999997</v>
      </c>
      <c r="G111" s="55">
        <f t="shared" si="6"/>
        <v>60.464654599999996</v>
      </c>
      <c r="H111" s="57">
        <v>2917</v>
      </c>
      <c r="I111" s="55">
        <f t="shared" si="7"/>
        <v>0.34281796366129585</v>
      </c>
    </row>
    <row r="112" spans="1:9" ht="20" customHeight="1">
      <c r="A112" s="57">
        <v>956</v>
      </c>
      <c r="B112" s="38">
        <v>1</v>
      </c>
      <c r="C112" s="38">
        <v>0</v>
      </c>
      <c r="D112" s="51" t="s">
        <v>0</v>
      </c>
      <c r="E112" s="52">
        <v>0.38846120000000001</v>
      </c>
      <c r="F112" s="51">
        <v>0.70850000000000002</v>
      </c>
      <c r="G112" s="55">
        <f t="shared" si="6"/>
        <v>64.873020400000001</v>
      </c>
      <c r="H112" s="57">
        <v>3381</v>
      </c>
      <c r="I112" s="55">
        <f t="shared" si="7"/>
        <v>0.29577048210588586</v>
      </c>
    </row>
    <row r="113" spans="1:9" ht="20" customHeight="1">
      <c r="A113" s="57">
        <v>97</v>
      </c>
      <c r="B113" s="38">
        <v>1</v>
      </c>
      <c r="C113" s="38">
        <v>0</v>
      </c>
      <c r="D113" s="51" t="s">
        <v>0</v>
      </c>
      <c r="E113" s="52">
        <v>0.409659</v>
      </c>
      <c r="F113" s="51">
        <v>0.65049999999999997</v>
      </c>
      <c r="G113" s="55">
        <f t="shared" si="6"/>
        <v>68.413053000000005</v>
      </c>
      <c r="H113" s="57">
        <v>2493</v>
      </c>
      <c r="I113" s="55">
        <f t="shared" si="7"/>
        <v>0.4011231448054553</v>
      </c>
    </row>
    <row r="114" spans="1:9" ht="20" customHeight="1">
      <c r="A114" s="57">
        <v>794</v>
      </c>
      <c r="B114" s="38">
        <v>1</v>
      </c>
      <c r="C114" s="38">
        <v>0</v>
      </c>
      <c r="D114" s="51" t="s">
        <v>0</v>
      </c>
      <c r="E114" s="52">
        <v>0.41285870000000002</v>
      </c>
      <c r="F114" s="51">
        <v>0.63580000000000003</v>
      </c>
      <c r="G114" s="55">
        <f t="shared" si="6"/>
        <v>68.9474029</v>
      </c>
      <c r="H114" s="57">
        <v>3443</v>
      </c>
      <c r="I114" s="55">
        <f t="shared" si="7"/>
        <v>0.29044437990124888</v>
      </c>
    </row>
    <row r="115" spans="1:9" ht="20" customHeight="1">
      <c r="A115" s="57">
        <v>85</v>
      </c>
      <c r="B115" s="38">
        <v>1</v>
      </c>
      <c r="C115" s="38">
        <v>0</v>
      </c>
      <c r="D115" s="51" t="s">
        <v>0</v>
      </c>
      <c r="E115" s="52">
        <v>0.43045699999999998</v>
      </c>
      <c r="F115" s="51">
        <v>0.57920000000000005</v>
      </c>
      <c r="G115" s="55">
        <f t="shared" si="6"/>
        <v>71.886319</v>
      </c>
      <c r="H115" s="57">
        <v>3144</v>
      </c>
      <c r="I115" s="55">
        <f t="shared" si="7"/>
        <v>0.31806615776081426</v>
      </c>
    </row>
    <row r="116" spans="1:9" ht="20" customHeight="1">
      <c r="A116" s="57">
        <v>914</v>
      </c>
      <c r="B116" s="38">
        <v>1</v>
      </c>
      <c r="C116" s="38">
        <v>0</v>
      </c>
      <c r="D116" s="51" t="s">
        <v>0</v>
      </c>
      <c r="E116" s="52">
        <v>0.44285570000000002</v>
      </c>
      <c r="F116" s="51">
        <v>0.55089999999999995</v>
      </c>
      <c r="G116" s="55">
        <f t="shared" si="6"/>
        <v>73.956901900000005</v>
      </c>
      <c r="H116" s="57">
        <v>3603</v>
      </c>
      <c r="I116" s="55">
        <f t="shared" si="7"/>
        <v>0.2775464890369137</v>
      </c>
    </row>
    <row r="117" spans="1:9" ht="20" customHeight="1">
      <c r="A117" s="57">
        <v>867</v>
      </c>
      <c r="B117" s="38">
        <v>1</v>
      </c>
      <c r="C117" s="38">
        <v>0</v>
      </c>
      <c r="D117" s="51" t="s">
        <v>0</v>
      </c>
      <c r="E117" s="52">
        <v>0.46245380000000003</v>
      </c>
      <c r="F117" s="51">
        <v>0.48780000000000001</v>
      </c>
      <c r="G117" s="55">
        <f t="shared" si="6"/>
        <v>77.229784600000002</v>
      </c>
      <c r="H117" s="57">
        <v>3922</v>
      </c>
      <c r="I117" s="55">
        <f t="shared" si="7"/>
        <v>0.25497195308516063</v>
      </c>
    </row>
    <row r="118" spans="1:9" ht="20" customHeight="1">
      <c r="A118" s="57">
        <v>923</v>
      </c>
      <c r="B118" s="38">
        <v>1</v>
      </c>
      <c r="C118" s="38">
        <v>0</v>
      </c>
      <c r="D118" s="51" t="s">
        <v>0</v>
      </c>
      <c r="E118" s="52">
        <v>0.48365160000000001</v>
      </c>
      <c r="F118" s="51">
        <v>0.41560000000000002</v>
      </c>
      <c r="G118" s="55">
        <f t="shared" si="6"/>
        <v>80.769817200000006</v>
      </c>
      <c r="H118" s="57">
        <v>3793</v>
      </c>
      <c r="I118" s="55">
        <f t="shared" si="7"/>
        <v>0.2636435539151068</v>
      </c>
    </row>
    <row r="119" spans="1:9" ht="20" customHeight="1">
      <c r="A119" s="57">
        <v>944</v>
      </c>
      <c r="B119" s="38">
        <v>1</v>
      </c>
      <c r="C119" s="38">
        <v>0</v>
      </c>
      <c r="D119" s="51" t="s">
        <v>0</v>
      </c>
      <c r="E119" s="52">
        <v>0.49045100000000003</v>
      </c>
      <c r="F119" s="51">
        <v>0.4456</v>
      </c>
      <c r="G119" s="55">
        <f t="shared" si="6"/>
        <v>81.905317000000011</v>
      </c>
      <c r="H119" s="57">
        <v>3720</v>
      </c>
      <c r="I119" s="55">
        <f t="shared" si="7"/>
        <v>0.26881720430107525</v>
      </c>
    </row>
    <row r="120" spans="1:9" ht="20" customHeight="1">
      <c r="A120" s="57">
        <v>706</v>
      </c>
      <c r="B120" s="38">
        <v>0</v>
      </c>
      <c r="C120" s="38">
        <v>0</v>
      </c>
      <c r="D120" s="51" t="s">
        <v>1</v>
      </c>
      <c r="E120" s="52">
        <v>0.50564940000000003</v>
      </c>
      <c r="F120" s="51">
        <v>-0.82389999999999997</v>
      </c>
      <c r="G120" s="55">
        <f t="shared" si="6"/>
        <v>84.44344980000001</v>
      </c>
      <c r="H120" s="57">
        <v>4608</v>
      </c>
      <c r="I120" s="55">
        <f t="shared" si="7"/>
        <v>0</v>
      </c>
    </row>
    <row r="121" spans="1:9" ht="20" customHeight="1">
      <c r="A121" s="57">
        <v>945</v>
      </c>
      <c r="B121" s="38">
        <v>0</v>
      </c>
      <c r="C121" s="38">
        <v>0</v>
      </c>
      <c r="D121" s="51" t="s">
        <v>1</v>
      </c>
      <c r="E121" s="52">
        <v>0.53644639999999999</v>
      </c>
      <c r="F121" s="51">
        <v>-0.8014</v>
      </c>
      <c r="G121" s="55">
        <f t="shared" si="6"/>
        <v>89.586548800000003</v>
      </c>
      <c r="H121" s="57">
        <v>3935</v>
      </c>
      <c r="I121" s="55">
        <f t="shared" si="7"/>
        <v>0</v>
      </c>
    </row>
    <row r="122" spans="1:9" ht="20" customHeight="1">
      <c r="A122" s="57">
        <v>87</v>
      </c>
      <c r="B122" s="38">
        <v>0</v>
      </c>
      <c r="C122" s="38">
        <v>0</v>
      </c>
      <c r="D122" s="51" t="s">
        <v>1</v>
      </c>
      <c r="E122" s="52">
        <v>0.60603940000000001</v>
      </c>
      <c r="F122" s="51">
        <v>-0.70789999999999997</v>
      </c>
      <c r="G122" s="55">
        <f t="shared" si="6"/>
        <v>101.2085798</v>
      </c>
      <c r="H122" s="57">
        <v>3042</v>
      </c>
      <c r="I122" s="55">
        <f t="shared" si="7"/>
        <v>0</v>
      </c>
    </row>
    <row r="123" spans="1:9" ht="20" customHeight="1">
      <c r="A123" s="57">
        <v>841</v>
      </c>
      <c r="B123" s="38">
        <v>0</v>
      </c>
      <c r="C123" s="38">
        <v>0</v>
      </c>
      <c r="D123" s="51" t="s">
        <v>1</v>
      </c>
      <c r="E123" s="52">
        <v>0.61203879999999999</v>
      </c>
      <c r="F123" s="51">
        <v>-0.70169999999999999</v>
      </c>
      <c r="G123" s="55">
        <f t="shared" si="6"/>
        <v>102.2104796</v>
      </c>
      <c r="H123" s="57">
        <v>3300</v>
      </c>
      <c r="I123" s="55">
        <f t="shared" si="7"/>
        <v>0</v>
      </c>
    </row>
    <row r="124" spans="1:9" ht="20" customHeight="1">
      <c r="A124" s="57">
        <v>832</v>
      </c>
      <c r="B124" s="38">
        <v>0</v>
      </c>
      <c r="C124" s="38">
        <v>0</v>
      </c>
      <c r="D124" s="51" t="s">
        <v>1</v>
      </c>
      <c r="E124" s="52">
        <v>0.62163780000000002</v>
      </c>
      <c r="F124" s="51">
        <v>-0.68769999999999998</v>
      </c>
      <c r="G124" s="55">
        <f t="shared" si="6"/>
        <v>103.81351260000001</v>
      </c>
      <c r="H124" s="57">
        <v>3550</v>
      </c>
      <c r="I124" s="55">
        <f t="shared" si="7"/>
        <v>0</v>
      </c>
    </row>
    <row r="125" spans="1:9" ht="20" customHeight="1">
      <c r="A125" s="57">
        <v>25</v>
      </c>
      <c r="B125" s="38">
        <v>0</v>
      </c>
      <c r="C125" s="38">
        <v>0</v>
      </c>
      <c r="D125" s="51" t="s">
        <v>1</v>
      </c>
      <c r="E125" s="52">
        <v>0.62603739999999997</v>
      </c>
      <c r="F125" s="51">
        <v>-0.68720000000000003</v>
      </c>
      <c r="G125" s="55">
        <f t="shared" si="6"/>
        <v>104.54824579999999</v>
      </c>
      <c r="H125" s="57">
        <v>2883</v>
      </c>
      <c r="I125" s="55">
        <f t="shared" si="7"/>
        <v>0</v>
      </c>
    </row>
    <row r="126" spans="1:9" ht="20" customHeight="1">
      <c r="A126" s="57">
        <v>643</v>
      </c>
      <c r="B126" s="38">
        <v>0</v>
      </c>
      <c r="C126" s="38">
        <v>0</v>
      </c>
      <c r="D126" s="51" t="s">
        <v>1</v>
      </c>
      <c r="E126" s="52">
        <v>0.6424358</v>
      </c>
      <c r="F126" s="51">
        <v>-0.66420000000000001</v>
      </c>
      <c r="G126" s="55">
        <f t="shared" si="6"/>
        <v>107.28677860000001</v>
      </c>
      <c r="H126" s="57">
        <v>2601</v>
      </c>
      <c r="I126" s="55">
        <f t="shared" si="7"/>
        <v>0</v>
      </c>
    </row>
    <row r="127" spans="1:9" ht="20" customHeight="1">
      <c r="A127" s="57">
        <v>791</v>
      </c>
      <c r="B127" s="38">
        <v>0</v>
      </c>
      <c r="C127" s="38">
        <v>0</v>
      </c>
      <c r="D127" s="51" t="s">
        <v>1</v>
      </c>
      <c r="E127" s="52">
        <v>0.66123390000000004</v>
      </c>
      <c r="F127" s="51">
        <v>-0.64429999999999998</v>
      </c>
      <c r="G127" s="55">
        <f t="shared" si="6"/>
        <v>110.4260613</v>
      </c>
      <c r="H127" s="57">
        <v>2504</v>
      </c>
      <c r="I127" s="55">
        <f t="shared" si="7"/>
        <v>0</v>
      </c>
    </row>
    <row r="128" spans="1:9" ht="20" customHeight="1">
      <c r="A128" s="57">
        <v>65</v>
      </c>
      <c r="B128" s="38">
        <v>0</v>
      </c>
      <c r="C128" s="38">
        <v>0</v>
      </c>
      <c r="D128" s="51" t="s">
        <v>1</v>
      </c>
      <c r="E128" s="52">
        <v>0.68723129999999999</v>
      </c>
      <c r="F128" s="51">
        <v>-0.61219999999999997</v>
      </c>
      <c r="G128" s="55">
        <f t="shared" si="6"/>
        <v>114.7676271</v>
      </c>
      <c r="H128" s="57">
        <v>2452</v>
      </c>
      <c r="I128" s="55">
        <f t="shared" si="7"/>
        <v>0</v>
      </c>
    </row>
    <row r="129" spans="1:9" ht="20" customHeight="1">
      <c r="A129" s="57">
        <v>574</v>
      </c>
      <c r="B129" s="38">
        <v>0</v>
      </c>
      <c r="C129" s="38">
        <v>0</v>
      </c>
      <c r="D129" s="51" t="s">
        <v>1</v>
      </c>
      <c r="E129" s="52">
        <v>0.71442859999999997</v>
      </c>
      <c r="F129" s="51">
        <v>-0.57879999999999998</v>
      </c>
      <c r="G129" s="55">
        <f t="shared" si="6"/>
        <v>119.3095762</v>
      </c>
      <c r="H129" s="57">
        <v>1911</v>
      </c>
      <c r="I129" s="55">
        <f t="shared" si="7"/>
        <v>0</v>
      </c>
    </row>
    <row r="130" spans="1:9" ht="20" customHeight="1">
      <c r="A130" s="57">
        <v>960</v>
      </c>
      <c r="B130" s="38">
        <v>0</v>
      </c>
      <c r="C130" s="38">
        <v>0</v>
      </c>
      <c r="D130" s="51" t="s">
        <v>1</v>
      </c>
      <c r="E130" s="52">
        <v>0.73362660000000002</v>
      </c>
      <c r="F130" s="51">
        <v>-0.5585</v>
      </c>
      <c r="G130" s="55">
        <f t="shared" si="6"/>
        <v>122.5156422</v>
      </c>
      <c r="H130" s="57">
        <v>2145</v>
      </c>
      <c r="I130" s="55">
        <f t="shared" si="7"/>
        <v>0</v>
      </c>
    </row>
    <row r="131" spans="1:9" ht="20" customHeight="1">
      <c r="A131" s="57">
        <v>650</v>
      </c>
      <c r="B131" s="38">
        <v>0</v>
      </c>
      <c r="C131" s="38">
        <v>0</v>
      </c>
      <c r="D131" s="51" t="s">
        <v>1</v>
      </c>
      <c r="E131" s="52">
        <v>0.73882610000000004</v>
      </c>
      <c r="F131" s="51">
        <v>-0.54630000000000001</v>
      </c>
      <c r="G131" s="55">
        <f t="shared" si="6"/>
        <v>123.38395870000001</v>
      </c>
      <c r="H131" s="57">
        <v>1833</v>
      </c>
      <c r="I131" s="55">
        <f t="shared" si="7"/>
        <v>0</v>
      </c>
    </row>
    <row r="132" spans="1:9" ht="20" customHeight="1">
      <c r="A132" s="57">
        <v>878</v>
      </c>
      <c r="B132" s="38">
        <v>0</v>
      </c>
      <c r="C132" s="38">
        <v>0</v>
      </c>
      <c r="D132" s="51" t="s">
        <v>1</v>
      </c>
      <c r="E132" s="52">
        <v>0.74922509999999998</v>
      </c>
      <c r="F132" s="51">
        <v>-0.53700000000000003</v>
      </c>
      <c r="G132" s="55">
        <f t="shared" si="6"/>
        <v>125.12059169999999</v>
      </c>
      <c r="H132" s="57">
        <v>1907</v>
      </c>
      <c r="I132" s="55">
        <f t="shared" si="7"/>
        <v>0</v>
      </c>
    </row>
    <row r="133" spans="1:9" ht="20" customHeight="1">
      <c r="A133" s="57">
        <v>80</v>
      </c>
      <c r="B133" s="38">
        <v>0</v>
      </c>
      <c r="C133" s="38">
        <v>0</v>
      </c>
      <c r="D133" s="51" t="s">
        <v>1</v>
      </c>
      <c r="E133" s="52">
        <v>0.76042399999999999</v>
      </c>
      <c r="F133" s="51">
        <v>-0.52370000000000005</v>
      </c>
      <c r="G133" s="55">
        <f t="shared" si="6"/>
        <v>126.990808</v>
      </c>
      <c r="H133" s="57">
        <v>1861</v>
      </c>
      <c r="I133" s="55">
        <f t="shared" si="7"/>
        <v>0</v>
      </c>
    </row>
    <row r="134" spans="1:9" ht="20" customHeight="1">
      <c r="A134" s="57">
        <v>173</v>
      </c>
      <c r="B134" s="38">
        <v>0</v>
      </c>
      <c r="C134" s="38">
        <v>0</v>
      </c>
      <c r="D134" s="51" t="s">
        <v>1</v>
      </c>
      <c r="E134" s="52">
        <v>0.76762319999999995</v>
      </c>
      <c r="F134" s="51">
        <v>-0.51580000000000004</v>
      </c>
      <c r="G134" s="55">
        <f t="shared" si="6"/>
        <v>128.1930744</v>
      </c>
      <c r="H134" s="57">
        <v>1851</v>
      </c>
      <c r="I134" s="55">
        <f t="shared" si="7"/>
        <v>0</v>
      </c>
    </row>
    <row r="135" spans="1:9" ht="20" customHeight="1">
      <c r="A135" s="57">
        <v>829</v>
      </c>
      <c r="B135" s="38">
        <v>0</v>
      </c>
      <c r="C135" s="38">
        <v>0</v>
      </c>
      <c r="D135" s="51" t="s">
        <v>1</v>
      </c>
      <c r="E135" s="52">
        <v>0.77722230000000003</v>
      </c>
      <c r="F135" s="51">
        <v>-0.50249999999999995</v>
      </c>
      <c r="G135" s="55">
        <f t="shared" ref="G135:G166" si="8">E135*167</f>
        <v>129.79612410000001</v>
      </c>
      <c r="H135" s="57">
        <v>1820</v>
      </c>
      <c r="I135" s="55">
        <f t="shared" ref="I135:I166" si="9">B135*1000/H135</f>
        <v>0</v>
      </c>
    </row>
    <row r="136" spans="1:9" ht="20" customHeight="1">
      <c r="A136" s="57">
        <v>980</v>
      </c>
      <c r="B136" s="38">
        <v>0</v>
      </c>
      <c r="C136" s="38">
        <v>0</v>
      </c>
      <c r="D136" s="51" t="s">
        <v>1</v>
      </c>
      <c r="E136" s="52">
        <v>0.77762220000000004</v>
      </c>
      <c r="F136" s="51">
        <v>-0.50070000000000003</v>
      </c>
      <c r="G136" s="55">
        <f t="shared" si="8"/>
        <v>129.86290740000001</v>
      </c>
      <c r="H136" s="57">
        <v>1472</v>
      </c>
      <c r="I136" s="55">
        <f t="shared" si="9"/>
        <v>0</v>
      </c>
    </row>
    <row r="137" spans="1:9" ht="20" customHeight="1">
      <c r="A137" s="57">
        <v>466</v>
      </c>
      <c r="B137" s="38">
        <v>0</v>
      </c>
      <c r="C137" s="38">
        <v>0</v>
      </c>
      <c r="D137" s="51" t="s">
        <v>1</v>
      </c>
      <c r="E137" s="52">
        <v>0.7780222</v>
      </c>
      <c r="F137" s="51">
        <v>-0.50439999999999996</v>
      </c>
      <c r="G137" s="55">
        <f t="shared" si="8"/>
        <v>129.92970740000001</v>
      </c>
      <c r="H137" s="57">
        <v>1434</v>
      </c>
      <c r="I137" s="55">
        <f t="shared" si="9"/>
        <v>0</v>
      </c>
    </row>
    <row r="138" spans="1:9" ht="20" customHeight="1">
      <c r="A138" s="57">
        <v>762</v>
      </c>
      <c r="B138" s="38">
        <v>0</v>
      </c>
      <c r="C138" s="38">
        <v>0</v>
      </c>
      <c r="D138" s="51" t="s">
        <v>1</v>
      </c>
      <c r="E138" s="52">
        <v>0.78322170000000002</v>
      </c>
      <c r="F138" s="51">
        <v>-0.49569999999999997</v>
      </c>
      <c r="G138" s="55">
        <f t="shared" si="8"/>
        <v>130.7980239</v>
      </c>
      <c r="H138" s="57">
        <v>1420</v>
      </c>
      <c r="I138" s="55">
        <f t="shared" si="9"/>
        <v>0</v>
      </c>
    </row>
    <row r="139" spans="1:9" ht="20" customHeight="1">
      <c r="A139" s="57">
        <v>957</v>
      </c>
      <c r="B139" s="38">
        <v>0</v>
      </c>
      <c r="C139" s="38">
        <v>0</v>
      </c>
      <c r="D139" s="51" t="s">
        <v>1</v>
      </c>
      <c r="E139" s="52">
        <v>0.78602139999999998</v>
      </c>
      <c r="F139" s="51">
        <v>-0.49209999999999998</v>
      </c>
      <c r="G139" s="55">
        <f t="shared" si="8"/>
        <v>131.2655738</v>
      </c>
      <c r="H139" s="57">
        <v>1286</v>
      </c>
      <c r="I139" s="55">
        <f t="shared" si="9"/>
        <v>0</v>
      </c>
    </row>
    <row r="140" spans="1:9" ht="20" customHeight="1">
      <c r="A140" s="57">
        <v>296</v>
      </c>
      <c r="B140" s="38">
        <v>0</v>
      </c>
      <c r="C140" s="38">
        <v>0</v>
      </c>
      <c r="D140" s="51" t="s">
        <v>1</v>
      </c>
      <c r="E140" s="52">
        <v>0.78962100000000002</v>
      </c>
      <c r="F140" s="51">
        <v>-0.49109999999999998</v>
      </c>
      <c r="G140" s="55">
        <f t="shared" si="8"/>
        <v>131.86670699999999</v>
      </c>
      <c r="H140" s="57">
        <v>1581</v>
      </c>
      <c r="I140" s="55">
        <f t="shared" si="9"/>
        <v>0</v>
      </c>
    </row>
    <row r="141" spans="1:9" ht="20" customHeight="1">
      <c r="A141" s="57">
        <v>14</v>
      </c>
      <c r="B141" s="38">
        <v>0</v>
      </c>
      <c r="C141" s="38">
        <v>0</v>
      </c>
      <c r="D141" s="51" t="s">
        <v>1</v>
      </c>
      <c r="E141" s="52">
        <v>0.80601940000000005</v>
      </c>
      <c r="F141" s="51">
        <v>-0.46439999999999998</v>
      </c>
      <c r="G141" s="55">
        <f t="shared" si="8"/>
        <v>134.60523980000002</v>
      </c>
      <c r="H141" s="57">
        <v>1164</v>
      </c>
      <c r="I141" s="55">
        <f t="shared" si="9"/>
        <v>0</v>
      </c>
    </row>
    <row r="142" spans="1:9" ht="20" customHeight="1">
      <c r="A142" s="57">
        <v>101</v>
      </c>
      <c r="B142" s="38">
        <v>0</v>
      </c>
      <c r="C142" s="38">
        <v>0</v>
      </c>
      <c r="D142" s="51" t="s">
        <v>1</v>
      </c>
      <c r="E142" s="52">
        <v>0.80681930000000002</v>
      </c>
      <c r="F142" s="51">
        <v>-0.46460000000000001</v>
      </c>
      <c r="G142" s="55">
        <f t="shared" si="8"/>
        <v>134.73882309999999</v>
      </c>
      <c r="H142" s="57">
        <v>1367</v>
      </c>
      <c r="I142" s="55">
        <f t="shared" si="9"/>
        <v>0</v>
      </c>
    </row>
    <row r="143" spans="1:9" ht="20" customHeight="1">
      <c r="A143" s="57">
        <v>436</v>
      </c>
      <c r="B143" s="38">
        <v>0</v>
      </c>
      <c r="C143" s="38">
        <v>0</v>
      </c>
      <c r="D143" s="51" t="s">
        <v>1</v>
      </c>
      <c r="E143" s="52">
        <v>0.81001900000000004</v>
      </c>
      <c r="F143" s="51">
        <v>-0.46300000000000002</v>
      </c>
      <c r="G143" s="55">
        <f t="shared" si="8"/>
        <v>135.27317300000001</v>
      </c>
      <c r="H143" s="57">
        <v>1422</v>
      </c>
      <c r="I143" s="55">
        <f t="shared" si="9"/>
        <v>0</v>
      </c>
    </row>
    <row r="144" spans="1:9" ht="20" customHeight="1">
      <c r="A144" s="57">
        <v>222</v>
      </c>
      <c r="B144" s="38">
        <v>0</v>
      </c>
      <c r="C144" s="38">
        <v>0</v>
      </c>
      <c r="D144" s="51" t="s">
        <v>1</v>
      </c>
      <c r="E144" s="52">
        <v>0.81441859999999999</v>
      </c>
      <c r="F144" s="51">
        <v>-0.4577</v>
      </c>
      <c r="G144" s="55">
        <f t="shared" si="8"/>
        <v>136.00790620000001</v>
      </c>
      <c r="H144" s="57">
        <v>1369</v>
      </c>
      <c r="I144" s="55">
        <f t="shared" si="9"/>
        <v>0</v>
      </c>
    </row>
    <row r="145" spans="1:9" ht="20" customHeight="1">
      <c r="A145" s="57">
        <v>46</v>
      </c>
      <c r="B145" s="38">
        <v>0</v>
      </c>
      <c r="C145" s="38">
        <v>0</v>
      </c>
      <c r="D145" s="51" t="s">
        <v>1</v>
      </c>
      <c r="E145" s="52">
        <v>0.82801720000000001</v>
      </c>
      <c r="F145" s="51">
        <v>-0.43130000000000002</v>
      </c>
      <c r="G145" s="55">
        <f t="shared" si="8"/>
        <v>138.27887240000001</v>
      </c>
      <c r="H145" s="57">
        <v>1136</v>
      </c>
      <c r="I145" s="55">
        <f t="shared" si="9"/>
        <v>0</v>
      </c>
    </row>
    <row r="146" spans="1:9" ht="20" customHeight="1">
      <c r="A146" s="57">
        <v>785</v>
      </c>
      <c r="B146" s="38">
        <v>0</v>
      </c>
      <c r="C146" s="38">
        <v>0</v>
      </c>
      <c r="D146" s="51" t="s">
        <v>1</v>
      </c>
      <c r="E146" s="52">
        <v>0.83761620000000003</v>
      </c>
      <c r="F146" s="51">
        <v>-0.4234</v>
      </c>
      <c r="G146" s="55">
        <f t="shared" si="8"/>
        <v>139.88190539999999</v>
      </c>
      <c r="H146" s="57">
        <v>1050</v>
      </c>
      <c r="I146" s="55">
        <f t="shared" si="9"/>
        <v>0</v>
      </c>
    </row>
    <row r="147" spans="1:9" ht="20" customHeight="1">
      <c r="A147" s="57">
        <v>630</v>
      </c>
      <c r="B147" s="38">
        <v>0</v>
      </c>
      <c r="C147" s="38">
        <v>0</v>
      </c>
      <c r="D147" s="51" t="s">
        <v>1</v>
      </c>
      <c r="E147" s="52">
        <v>0.83881609999999995</v>
      </c>
      <c r="F147" s="51">
        <v>-0.41560000000000002</v>
      </c>
      <c r="G147" s="55">
        <f t="shared" si="8"/>
        <v>140.08228869999999</v>
      </c>
      <c r="H147" s="57">
        <v>974</v>
      </c>
      <c r="I147" s="55">
        <f t="shared" si="9"/>
        <v>0</v>
      </c>
    </row>
    <row r="148" spans="1:9" ht="20" customHeight="1">
      <c r="A148" s="57">
        <v>123</v>
      </c>
      <c r="B148" s="38">
        <v>0</v>
      </c>
      <c r="C148" s="38">
        <v>0</v>
      </c>
      <c r="D148" s="51" t="s">
        <v>1</v>
      </c>
      <c r="E148" s="52">
        <v>0.84401559999999998</v>
      </c>
      <c r="F148" s="51">
        <v>-0.41339999999999999</v>
      </c>
      <c r="G148" s="55">
        <f t="shared" si="8"/>
        <v>140.95060519999998</v>
      </c>
      <c r="H148" s="57">
        <v>1257</v>
      </c>
      <c r="I148" s="55">
        <f t="shared" si="9"/>
        <v>0</v>
      </c>
    </row>
    <row r="149" spans="1:9" ht="20" customHeight="1">
      <c r="A149" s="57">
        <v>289</v>
      </c>
      <c r="B149" s="38">
        <v>0</v>
      </c>
      <c r="C149" s="38">
        <v>0</v>
      </c>
      <c r="D149" s="51" t="s">
        <v>1</v>
      </c>
      <c r="E149" s="52">
        <v>0.85081490000000004</v>
      </c>
      <c r="F149" s="51">
        <v>-0.3992</v>
      </c>
      <c r="G149" s="55">
        <f t="shared" si="8"/>
        <v>142.0860883</v>
      </c>
      <c r="H149" s="57">
        <v>1181</v>
      </c>
      <c r="I149" s="55">
        <f t="shared" si="9"/>
        <v>0</v>
      </c>
    </row>
    <row r="150" spans="1:9" ht="20" customHeight="1">
      <c r="A150" s="57">
        <v>674</v>
      </c>
      <c r="B150" s="38">
        <v>0</v>
      </c>
      <c r="C150" s="38">
        <v>0</v>
      </c>
      <c r="D150" s="51" t="s">
        <v>1</v>
      </c>
      <c r="E150" s="52">
        <v>0.85881410000000002</v>
      </c>
      <c r="F150" s="51">
        <v>-0.38900000000000001</v>
      </c>
      <c r="G150" s="55">
        <f t="shared" si="8"/>
        <v>143.42195470000001</v>
      </c>
      <c r="H150" s="57">
        <v>837</v>
      </c>
      <c r="I150" s="55">
        <f t="shared" si="9"/>
        <v>0</v>
      </c>
    </row>
    <row r="151" spans="1:9" ht="20" customHeight="1">
      <c r="A151" s="57">
        <v>24</v>
      </c>
      <c r="B151" s="38">
        <v>0</v>
      </c>
      <c r="C151" s="38">
        <v>0</v>
      </c>
      <c r="D151" s="51" t="s">
        <v>1</v>
      </c>
      <c r="E151" s="52">
        <v>0.85921409999999998</v>
      </c>
      <c r="F151" s="51">
        <v>-0.39150000000000001</v>
      </c>
      <c r="G151" s="55">
        <f t="shared" si="8"/>
        <v>143.48875469999999</v>
      </c>
      <c r="H151" s="57">
        <v>1083</v>
      </c>
      <c r="I151" s="55">
        <f t="shared" si="9"/>
        <v>0</v>
      </c>
    </row>
    <row r="152" spans="1:9" ht="20" customHeight="1">
      <c r="A152" s="57">
        <v>939</v>
      </c>
      <c r="B152" s="38">
        <v>0</v>
      </c>
      <c r="C152" s="38">
        <v>0</v>
      </c>
      <c r="D152" s="51" t="s">
        <v>1</v>
      </c>
      <c r="E152" s="52">
        <v>0.87201280000000003</v>
      </c>
      <c r="F152" s="51">
        <v>-0.36370000000000002</v>
      </c>
      <c r="G152" s="55">
        <f t="shared" si="8"/>
        <v>145.62613759999999</v>
      </c>
      <c r="H152" s="57">
        <v>1106</v>
      </c>
      <c r="I152" s="55">
        <f t="shared" si="9"/>
        <v>0</v>
      </c>
    </row>
    <row r="153" spans="1:9" ht="20" customHeight="1">
      <c r="A153" s="57">
        <v>756</v>
      </c>
      <c r="B153" s="38">
        <v>0</v>
      </c>
      <c r="C153" s="38">
        <v>0</v>
      </c>
      <c r="D153" s="51" t="s">
        <v>1</v>
      </c>
      <c r="E153" s="52">
        <v>0.87201280000000003</v>
      </c>
      <c r="F153" s="51">
        <v>-0.3765</v>
      </c>
      <c r="G153" s="55">
        <f t="shared" si="8"/>
        <v>145.62613759999999</v>
      </c>
      <c r="H153" s="57">
        <v>885</v>
      </c>
      <c r="I153" s="55">
        <f t="shared" si="9"/>
        <v>0</v>
      </c>
    </row>
    <row r="154" spans="1:9" ht="20" customHeight="1">
      <c r="A154" s="57">
        <v>397</v>
      </c>
      <c r="B154" s="38">
        <v>0</v>
      </c>
      <c r="C154" s="38">
        <v>0</v>
      </c>
      <c r="D154" s="51" t="s">
        <v>1</v>
      </c>
      <c r="E154" s="52">
        <v>0.88121190000000005</v>
      </c>
      <c r="F154" s="51">
        <v>-0.35659999999999997</v>
      </c>
      <c r="G154" s="55">
        <f t="shared" si="8"/>
        <v>147.16238730000001</v>
      </c>
      <c r="H154" s="57">
        <v>743</v>
      </c>
      <c r="I154" s="55">
        <f t="shared" si="9"/>
        <v>0</v>
      </c>
    </row>
    <row r="155" spans="1:9" ht="20" customHeight="1">
      <c r="A155" s="57">
        <v>99</v>
      </c>
      <c r="B155" s="38">
        <v>0</v>
      </c>
      <c r="C155" s="38">
        <v>0</v>
      </c>
      <c r="D155" s="51" t="s">
        <v>1</v>
      </c>
      <c r="E155" s="52">
        <v>0.88321170000000004</v>
      </c>
      <c r="F155" s="51">
        <v>-0.3528</v>
      </c>
      <c r="G155" s="55">
        <f t="shared" si="8"/>
        <v>147.4963539</v>
      </c>
      <c r="H155" s="57">
        <v>630</v>
      </c>
      <c r="I155" s="55">
        <f t="shared" si="9"/>
        <v>0</v>
      </c>
    </row>
    <row r="156" spans="1:9" ht="20" customHeight="1">
      <c r="A156" s="57">
        <v>205</v>
      </c>
      <c r="B156" s="38">
        <v>0</v>
      </c>
      <c r="C156" s="38">
        <v>0</v>
      </c>
      <c r="D156" s="51" t="s">
        <v>1</v>
      </c>
      <c r="E156" s="52">
        <v>0.88641139999999996</v>
      </c>
      <c r="F156" s="51">
        <v>-0.34699999999999998</v>
      </c>
      <c r="G156" s="55">
        <f t="shared" si="8"/>
        <v>148.0307038</v>
      </c>
      <c r="H156" s="57">
        <v>691</v>
      </c>
      <c r="I156" s="55">
        <f t="shared" si="9"/>
        <v>0</v>
      </c>
    </row>
    <row r="157" spans="1:9" ht="20" customHeight="1">
      <c r="A157" s="57">
        <v>355</v>
      </c>
      <c r="B157" s="38">
        <v>0</v>
      </c>
      <c r="C157" s="38">
        <v>0</v>
      </c>
      <c r="D157" s="51" t="s">
        <v>1</v>
      </c>
      <c r="E157" s="52">
        <v>0.89241079999999995</v>
      </c>
      <c r="F157" s="51">
        <v>-0.33589999999999998</v>
      </c>
      <c r="G157" s="55">
        <f t="shared" si="8"/>
        <v>149.03260359999999</v>
      </c>
      <c r="H157" s="57">
        <v>608</v>
      </c>
      <c r="I157" s="55">
        <f t="shared" si="9"/>
        <v>0</v>
      </c>
    </row>
    <row r="158" spans="1:9" ht="20" customHeight="1">
      <c r="A158" s="57">
        <v>847</v>
      </c>
      <c r="B158" s="38">
        <v>0</v>
      </c>
      <c r="C158" s="38">
        <v>0</v>
      </c>
      <c r="D158" s="51" t="s">
        <v>1</v>
      </c>
      <c r="E158" s="52">
        <v>0.89561040000000003</v>
      </c>
      <c r="F158" s="51">
        <v>-0.33450000000000002</v>
      </c>
      <c r="G158" s="55">
        <f t="shared" si="8"/>
        <v>149.56693680000001</v>
      </c>
      <c r="H158" s="57">
        <v>574</v>
      </c>
      <c r="I158" s="55">
        <f t="shared" si="9"/>
        <v>0</v>
      </c>
    </row>
    <row r="159" spans="1:9" ht="20" customHeight="1">
      <c r="A159" s="57">
        <v>513</v>
      </c>
      <c r="B159" s="38">
        <v>0</v>
      </c>
      <c r="C159" s="38">
        <v>0</v>
      </c>
      <c r="D159" s="51" t="s">
        <v>1</v>
      </c>
      <c r="E159" s="52">
        <v>0.90041000000000004</v>
      </c>
      <c r="F159" s="51">
        <v>-0.3256</v>
      </c>
      <c r="G159" s="55">
        <f t="shared" si="8"/>
        <v>150.36847</v>
      </c>
      <c r="H159" s="57">
        <v>557</v>
      </c>
      <c r="I159" s="55">
        <f t="shared" si="9"/>
        <v>0</v>
      </c>
    </row>
    <row r="160" spans="1:9" ht="20" customHeight="1">
      <c r="A160" s="57">
        <v>79</v>
      </c>
      <c r="B160" s="38">
        <v>0</v>
      </c>
      <c r="C160" s="38">
        <v>0</v>
      </c>
      <c r="D160" s="51" t="s">
        <v>1</v>
      </c>
      <c r="E160" s="52">
        <v>0.90120990000000001</v>
      </c>
      <c r="F160" s="51">
        <v>-0.32140000000000002</v>
      </c>
      <c r="G160" s="55">
        <f t="shared" si="8"/>
        <v>150.5020533</v>
      </c>
      <c r="H160" s="57">
        <v>666</v>
      </c>
      <c r="I160" s="55">
        <f t="shared" si="9"/>
        <v>0</v>
      </c>
    </row>
    <row r="161" spans="1:9" ht="20" customHeight="1">
      <c r="A161" s="57">
        <v>471</v>
      </c>
      <c r="B161" s="38">
        <v>0</v>
      </c>
      <c r="C161" s="38">
        <v>0</v>
      </c>
      <c r="D161" s="51" t="s">
        <v>1</v>
      </c>
      <c r="E161" s="52">
        <v>0.90480950000000004</v>
      </c>
      <c r="F161" s="51">
        <v>-0.31509999999999999</v>
      </c>
      <c r="G161" s="55">
        <f t="shared" si="8"/>
        <v>151.10318650000002</v>
      </c>
      <c r="H161" s="57">
        <v>591</v>
      </c>
      <c r="I161" s="55">
        <f t="shared" si="9"/>
        <v>0</v>
      </c>
    </row>
    <row r="162" spans="1:9" ht="20" customHeight="1">
      <c r="A162" s="57">
        <v>58</v>
      </c>
      <c r="B162" s="38">
        <v>0</v>
      </c>
      <c r="C162" s="38">
        <v>0</v>
      </c>
      <c r="D162" s="51" t="s">
        <v>1</v>
      </c>
      <c r="E162" s="52">
        <v>0.90560940000000001</v>
      </c>
      <c r="F162" s="51">
        <v>-0.31530000000000002</v>
      </c>
      <c r="G162" s="55">
        <f t="shared" si="8"/>
        <v>151.23676979999999</v>
      </c>
      <c r="H162" s="57">
        <v>545</v>
      </c>
      <c r="I162" s="55">
        <f t="shared" si="9"/>
        <v>0</v>
      </c>
    </row>
    <row r="163" spans="1:9" ht="20" customHeight="1">
      <c r="A163" s="57">
        <v>10</v>
      </c>
      <c r="B163" s="38">
        <v>0</v>
      </c>
      <c r="C163" s="38">
        <v>0</v>
      </c>
      <c r="D163" s="51" t="s">
        <v>1</v>
      </c>
      <c r="E163" s="52">
        <v>0.90640940000000003</v>
      </c>
      <c r="F163" s="51">
        <v>-0.31359999999999999</v>
      </c>
      <c r="G163" s="55">
        <f t="shared" si="8"/>
        <v>151.37036979999999</v>
      </c>
      <c r="H163" s="57">
        <v>554</v>
      </c>
      <c r="I163" s="55">
        <f t="shared" si="9"/>
        <v>0</v>
      </c>
    </row>
    <row r="164" spans="1:9" ht="20" customHeight="1">
      <c r="A164" s="57">
        <v>240</v>
      </c>
      <c r="B164" s="38">
        <v>0</v>
      </c>
      <c r="C164" s="38">
        <v>0</v>
      </c>
      <c r="D164" s="51" t="s">
        <v>1</v>
      </c>
      <c r="E164" s="52">
        <v>0.91440860000000002</v>
      </c>
      <c r="F164" s="51">
        <v>-0.29699999999999999</v>
      </c>
      <c r="G164" s="55">
        <f t="shared" si="8"/>
        <v>152.70623620000001</v>
      </c>
      <c r="H164" s="57">
        <v>531</v>
      </c>
      <c r="I164" s="55">
        <f t="shared" si="9"/>
        <v>0</v>
      </c>
    </row>
    <row r="165" spans="1:9" ht="20" customHeight="1">
      <c r="A165" s="57">
        <v>820</v>
      </c>
      <c r="B165" s="38">
        <v>0</v>
      </c>
      <c r="C165" s="38">
        <v>0</v>
      </c>
      <c r="D165" s="51" t="s">
        <v>1</v>
      </c>
      <c r="E165" s="52">
        <v>0.91560839999999999</v>
      </c>
      <c r="F165" s="51">
        <v>-0.29809999999999998</v>
      </c>
      <c r="G165" s="55">
        <f t="shared" si="8"/>
        <v>152.9066028</v>
      </c>
      <c r="H165" s="57">
        <v>452</v>
      </c>
      <c r="I165" s="55">
        <f t="shared" si="9"/>
        <v>0</v>
      </c>
    </row>
    <row r="166" spans="1:9" ht="20" customHeight="1">
      <c r="A166" s="57">
        <v>213</v>
      </c>
      <c r="B166" s="38">
        <v>0</v>
      </c>
      <c r="C166" s="38">
        <v>0</v>
      </c>
      <c r="D166" s="51" t="s">
        <v>1</v>
      </c>
      <c r="E166" s="52">
        <v>0.91600839999999994</v>
      </c>
      <c r="F166" s="51">
        <v>-0.2979</v>
      </c>
      <c r="G166" s="55">
        <f t="shared" si="8"/>
        <v>152.9734028</v>
      </c>
      <c r="H166" s="57">
        <v>576</v>
      </c>
      <c r="I166" s="55">
        <f t="shared" si="9"/>
        <v>0</v>
      </c>
    </row>
    <row r="167" spans="1:9" ht="20" customHeight="1">
      <c r="A167" s="57">
        <v>498</v>
      </c>
      <c r="B167" s="38">
        <v>0</v>
      </c>
      <c r="C167" s="38">
        <v>0</v>
      </c>
      <c r="D167" s="51" t="s">
        <v>1</v>
      </c>
      <c r="E167" s="52">
        <v>0.92320769999999996</v>
      </c>
      <c r="F167" s="51">
        <v>-0.28610000000000002</v>
      </c>
      <c r="G167" s="55">
        <f t="shared" ref="G167:G173" si="10">E167*167</f>
        <v>154.17568589999999</v>
      </c>
      <c r="H167" s="57">
        <v>569</v>
      </c>
      <c r="I167" s="55">
        <f t="shared" ref="I167:I173" si="11">B167*1000/H167</f>
        <v>0</v>
      </c>
    </row>
    <row r="168" spans="1:9" ht="20" customHeight="1">
      <c r="A168" s="57">
        <v>78</v>
      </c>
      <c r="B168" s="38">
        <v>0</v>
      </c>
      <c r="C168" s="38">
        <v>0</v>
      </c>
      <c r="D168" s="51" t="s">
        <v>1</v>
      </c>
      <c r="E168" s="52">
        <v>0.92520749999999996</v>
      </c>
      <c r="F168" s="51">
        <v>-0.28129999999999999</v>
      </c>
      <c r="G168" s="55">
        <f t="shared" si="10"/>
        <v>154.50965249999999</v>
      </c>
      <c r="H168" s="57">
        <v>486</v>
      </c>
      <c r="I168" s="55">
        <f t="shared" si="11"/>
        <v>0</v>
      </c>
    </row>
    <row r="169" spans="1:9" ht="20" customHeight="1">
      <c r="A169" s="57">
        <v>234</v>
      </c>
      <c r="B169" s="38">
        <v>0</v>
      </c>
      <c r="C169" s="38">
        <v>0</v>
      </c>
      <c r="D169" s="51" t="s">
        <v>1</v>
      </c>
      <c r="E169" s="52">
        <v>0.93720630000000005</v>
      </c>
      <c r="F169" s="51">
        <v>-0.25340000000000001</v>
      </c>
      <c r="G169" s="55">
        <f t="shared" si="10"/>
        <v>156.51345209999999</v>
      </c>
      <c r="H169" s="57">
        <v>382</v>
      </c>
      <c r="I169" s="55">
        <f t="shared" si="11"/>
        <v>0</v>
      </c>
    </row>
    <row r="170" spans="1:9" ht="20" customHeight="1">
      <c r="A170" s="57">
        <v>232</v>
      </c>
      <c r="B170" s="38">
        <v>0</v>
      </c>
      <c r="C170" s="38">
        <v>0</v>
      </c>
      <c r="D170" s="51" t="s">
        <v>1</v>
      </c>
      <c r="E170" s="52">
        <v>0.95000499999999999</v>
      </c>
      <c r="F170" s="51">
        <v>-0.22600000000000001</v>
      </c>
      <c r="G170" s="55">
        <f t="shared" si="10"/>
        <v>158.650835</v>
      </c>
      <c r="H170" s="57">
        <v>294</v>
      </c>
      <c r="I170" s="55">
        <f t="shared" si="11"/>
        <v>0</v>
      </c>
    </row>
    <row r="171" spans="1:9" ht="20" customHeight="1">
      <c r="A171" s="57">
        <v>352</v>
      </c>
      <c r="B171" s="38">
        <v>0</v>
      </c>
      <c r="C171" s="38">
        <v>0</v>
      </c>
      <c r="D171" s="51" t="s">
        <v>1</v>
      </c>
      <c r="E171" s="52">
        <v>0.96440360000000003</v>
      </c>
      <c r="F171" s="51">
        <v>-0.191</v>
      </c>
      <c r="G171" s="55">
        <f t="shared" si="10"/>
        <v>161.05540120000001</v>
      </c>
      <c r="H171" s="57">
        <v>203</v>
      </c>
      <c r="I171" s="55">
        <f t="shared" si="11"/>
        <v>0</v>
      </c>
    </row>
    <row r="172" spans="1:9" ht="20" customHeight="1">
      <c r="A172" s="57">
        <v>379</v>
      </c>
      <c r="B172" s="38">
        <v>0</v>
      </c>
      <c r="C172" s="38">
        <v>0</v>
      </c>
      <c r="D172" s="51" t="s">
        <v>1</v>
      </c>
      <c r="E172" s="52">
        <v>0.97480250000000002</v>
      </c>
      <c r="F172" s="51">
        <v>-0.1595</v>
      </c>
      <c r="G172" s="55">
        <f t="shared" si="10"/>
        <v>162.79201750000001</v>
      </c>
      <c r="H172" s="57">
        <v>167</v>
      </c>
      <c r="I172" s="55">
        <f t="shared" si="11"/>
        <v>0</v>
      </c>
    </row>
    <row r="173" spans="1:9" ht="20" customHeight="1">
      <c r="A173" s="57">
        <v>380</v>
      </c>
      <c r="B173" s="38">
        <v>0</v>
      </c>
      <c r="C173" s="38">
        <v>0</v>
      </c>
      <c r="D173" s="51" t="s">
        <v>1</v>
      </c>
      <c r="E173" s="52">
        <v>0.98400160000000003</v>
      </c>
      <c r="F173" s="51">
        <v>-0.1275</v>
      </c>
      <c r="G173" s="55">
        <f t="shared" si="10"/>
        <v>164.3282672</v>
      </c>
      <c r="H173" s="57">
        <v>123</v>
      </c>
      <c r="I173" s="55">
        <f t="shared" si="11"/>
        <v>0</v>
      </c>
    </row>
    <row r="174" spans="1:9">
      <c r="E174" s="87"/>
      <c r="G174" s="8"/>
    </row>
  </sheetData>
  <sortState xmlns:xlrd2="http://schemas.microsoft.com/office/spreadsheetml/2017/richdata2" ref="A7:I56">
    <sortCondition descending="1" ref="D7:D56"/>
    <sortCondition ref="A7:A5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571A0-8FD0-E445-B805-44231B88912E}">
  <dimension ref="A1:I173"/>
  <sheetViews>
    <sheetView workbookViewId="0">
      <selection activeCell="F5" sqref="F5"/>
    </sheetView>
  </sheetViews>
  <sheetFormatPr baseColWidth="10" defaultRowHeight="18"/>
  <cols>
    <col min="1" max="2" width="34" style="34" customWidth="1"/>
    <col min="3" max="3" width="30" style="34" customWidth="1"/>
    <col min="4" max="4" width="18.6640625" style="100" customWidth="1"/>
    <col min="5" max="5" width="30" style="34" customWidth="1"/>
    <col min="6" max="6" width="19.5" style="100" customWidth="1"/>
    <col min="7" max="7" width="29.1640625" style="104" customWidth="1"/>
    <col min="8" max="8" width="17.83203125" style="34" customWidth="1"/>
    <col min="9" max="9" width="30.6640625" style="100" customWidth="1"/>
  </cols>
  <sheetData>
    <row r="1" spans="1:9">
      <c r="A1" s="33" t="s">
        <v>845</v>
      </c>
    </row>
    <row r="2" spans="1:9">
      <c r="A2" s="36" t="s">
        <v>984</v>
      </c>
    </row>
    <row r="3" spans="1:9">
      <c r="A3" s="36" t="s">
        <v>980</v>
      </c>
    </row>
    <row r="4" spans="1:9">
      <c r="A4" s="36" t="s">
        <v>614</v>
      </c>
    </row>
    <row r="6" spans="1:9">
      <c r="A6" s="44" t="s">
        <v>609</v>
      </c>
      <c r="B6" s="44" t="s">
        <v>2</v>
      </c>
      <c r="C6" s="44" t="s">
        <v>3</v>
      </c>
      <c r="D6" s="50" t="s">
        <v>4</v>
      </c>
      <c r="E6" s="44" t="s">
        <v>6</v>
      </c>
      <c r="F6" s="50" t="s">
        <v>5</v>
      </c>
      <c r="G6" s="105" t="s">
        <v>7</v>
      </c>
      <c r="H6" s="44" t="s">
        <v>9</v>
      </c>
      <c r="I6" s="50" t="s">
        <v>981</v>
      </c>
    </row>
    <row r="7" spans="1:9">
      <c r="A7" s="106">
        <v>171</v>
      </c>
      <c r="B7" s="34">
        <v>376</v>
      </c>
      <c r="C7" s="34">
        <v>54</v>
      </c>
      <c r="D7" s="100">
        <v>6.9629630000000002</v>
      </c>
      <c r="E7" s="101">
        <v>9.9989999999999996E-5</v>
      </c>
      <c r="F7" s="100">
        <v>43.5595</v>
      </c>
      <c r="G7" s="104">
        <f t="shared" ref="G7:G38" si="0">E7*167</f>
        <v>1.6698330000000001E-2</v>
      </c>
      <c r="H7" s="106">
        <v>7834</v>
      </c>
      <c r="I7" s="100">
        <f t="shared" ref="I7:I38" si="1">(B7/H7)*1000</f>
        <v>47.995915241256064</v>
      </c>
    </row>
    <row r="8" spans="1:9">
      <c r="A8" s="106">
        <v>92</v>
      </c>
      <c r="B8" s="34">
        <v>99</v>
      </c>
      <c r="C8" s="34">
        <v>15</v>
      </c>
      <c r="D8" s="100">
        <v>6.6</v>
      </c>
      <c r="E8" s="101">
        <v>9.9989999999999996E-5</v>
      </c>
      <c r="F8" s="100">
        <v>21.406199999999998</v>
      </c>
      <c r="G8" s="104">
        <f t="shared" si="0"/>
        <v>1.6698330000000001E-2</v>
      </c>
      <c r="H8" s="106">
        <v>2137</v>
      </c>
      <c r="I8" s="100">
        <f t="shared" si="1"/>
        <v>46.326626111371084</v>
      </c>
    </row>
    <row r="9" spans="1:9">
      <c r="A9" s="106">
        <v>579</v>
      </c>
      <c r="B9" s="34">
        <v>452</v>
      </c>
      <c r="C9" s="34">
        <v>72</v>
      </c>
      <c r="D9" s="100">
        <v>6.2777779999999996</v>
      </c>
      <c r="E9" s="101">
        <v>9.9989999999999996E-5</v>
      </c>
      <c r="F9" s="100">
        <v>45.107500000000002</v>
      </c>
      <c r="G9" s="104">
        <f t="shared" si="0"/>
        <v>1.6698330000000001E-2</v>
      </c>
      <c r="H9" s="106">
        <v>9778</v>
      </c>
      <c r="I9" s="100">
        <f t="shared" si="1"/>
        <v>46.226222131315197</v>
      </c>
    </row>
    <row r="10" spans="1:9">
      <c r="A10" s="106">
        <v>825</v>
      </c>
      <c r="B10" s="34">
        <v>414</v>
      </c>
      <c r="C10" s="34">
        <v>71</v>
      </c>
      <c r="D10" s="100">
        <v>5.8309860000000002</v>
      </c>
      <c r="E10" s="101">
        <v>9.9989999999999996E-5</v>
      </c>
      <c r="F10" s="100">
        <v>40.123600000000003</v>
      </c>
      <c r="G10" s="104">
        <f t="shared" si="0"/>
        <v>1.6698330000000001E-2</v>
      </c>
      <c r="H10" s="106">
        <v>9265</v>
      </c>
      <c r="I10" s="100">
        <f t="shared" si="1"/>
        <v>44.684295736643278</v>
      </c>
    </row>
    <row r="11" spans="1:9">
      <c r="A11" s="106">
        <v>192</v>
      </c>
      <c r="B11" s="34">
        <v>50</v>
      </c>
      <c r="C11" s="34">
        <v>10</v>
      </c>
      <c r="D11" s="100">
        <v>5</v>
      </c>
      <c r="E11" s="101">
        <v>9.9989999999999996E-5</v>
      </c>
      <c r="F11" s="100">
        <v>12.032</v>
      </c>
      <c r="G11" s="104">
        <f t="shared" si="0"/>
        <v>1.6698330000000001E-2</v>
      </c>
      <c r="H11" s="106">
        <v>1381</v>
      </c>
      <c r="I11" s="100">
        <f t="shared" si="1"/>
        <v>36.205648081100655</v>
      </c>
    </row>
    <row r="12" spans="1:9">
      <c r="A12" s="106">
        <v>796</v>
      </c>
      <c r="B12" s="34">
        <v>482</v>
      </c>
      <c r="C12" s="34">
        <v>102</v>
      </c>
      <c r="D12" s="100">
        <v>4.7254899999999997</v>
      </c>
      <c r="E12" s="101">
        <v>9.9989999999999996E-5</v>
      </c>
      <c r="F12" s="100">
        <v>37.393000000000001</v>
      </c>
      <c r="G12" s="104">
        <f t="shared" si="0"/>
        <v>1.6698330000000001E-2</v>
      </c>
      <c r="H12" s="106">
        <v>14990</v>
      </c>
      <c r="I12" s="100">
        <f t="shared" si="1"/>
        <v>32.154769846564371</v>
      </c>
    </row>
    <row r="13" spans="1:9">
      <c r="A13" s="106">
        <v>992</v>
      </c>
      <c r="B13" s="34">
        <v>997</v>
      </c>
      <c r="C13" s="34">
        <v>212</v>
      </c>
      <c r="D13" s="100">
        <v>4.7028299999999996</v>
      </c>
      <c r="E13" s="101">
        <v>9.9989999999999996E-5</v>
      </c>
      <c r="F13" s="100">
        <v>51.380299999999998</v>
      </c>
      <c r="G13" s="104">
        <f t="shared" si="0"/>
        <v>1.6698330000000001E-2</v>
      </c>
      <c r="H13" s="106">
        <v>28079</v>
      </c>
      <c r="I13" s="100">
        <f t="shared" si="1"/>
        <v>35.506962498664478</v>
      </c>
    </row>
    <row r="14" spans="1:9">
      <c r="A14" s="106">
        <v>938</v>
      </c>
      <c r="B14" s="34">
        <v>1395</v>
      </c>
      <c r="C14" s="34">
        <v>306</v>
      </c>
      <c r="D14" s="100">
        <v>4.5588240000000004</v>
      </c>
      <c r="E14" s="101">
        <v>9.9989999999999996E-5</v>
      </c>
      <c r="F14" s="100">
        <v>57.429200000000002</v>
      </c>
      <c r="G14" s="104">
        <f t="shared" si="0"/>
        <v>1.6698330000000001E-2</v>
      </c>
      <c r="H14" s="106">
        <v>41867</v>
      </c>
      <c r="I14" s="100">
        <f t="shared" si="1"/>
        <v>33.319798409248335</v>
      </c>
    </row>
    <row r="15" spans="1:9">
      <c r="A15" s="106">
        <v>240</v>
      </c>
      <c r="B15" s="34">
        <v>16</v>
      </c>
      <c r="C15" s="34">
        <v>4</v>
      </c>
      <c r="D15" s="100">
        <v>4</v>
      </c>
      <c r="E15" s="101">
        <v>9.9989999999999996E-5</v>
      </c>
      <c r="F15" s="100">
        <v>5.8989000000000003</v>
      </c>
      <c r="G15" s="104">
        <f t="shared" si="0"/>
        <v>1.6698330000000001E-2</v>
      </c>
      <c r="H15" s="106">
        <v>531</v>
      </c>
      <c r="I15" s="100">
        <f t="shared" si="1"/>
        <v>30.131826741996232</v>
      </c>
    </row>
    <row r="16" spans="1:9">
      <c r="A16" s="106">
        <v>379</v>
      </c>
      <c r="B16" s="34">
        <v>4</v>
      </c>
      <c r="C16" s="34">
        <v>1</v>
      </c>
      <c r="D16" s="100">
        <v>4</v>
      </c>
      <c r="E16" s="101">
        <v>2.8497149999999999E-2</v>
      </c>
      <c r="F16" s="100">
        <v>2.6911999999999998</v>
      </c>
      <c r="G16" s="104">
        <f t="shared" si="0"/>
        <v>4.7590240499999998</v>
      </c>
      <c r="H16" s="106">
        <v>167</v>
      </c>
      <c r="I16" s="100">
        <f t="shared" si="1"/>
        <v>23.952095808383234</v>
      </c>
    </row>
    <row r="17" spans="1:9">
      <c r="A17" s="106">
        <v>652</v>
      </c>
      <c r="B17" s="34">
        <v>140</v>
      </c>
      <c r="C17" s="34">
        <v>38</v>
      </c>
      <c r="D17" s="100">
        <v>3.6842109999999999</v>
      </c>
      <c r="E17" s="101">
        <v>9.9989999999999996E-5</v>
      </c>
      <c r="F17" s="100">
        <v>16.6159</v>
      </c>
      <c r="G17" s="104">
        <f t="shared" si="0"/>
        <v>1.6698330000000001E-2</v>
      </c>
      <c r="H17" s="106">
        <v>5638</v>
      </c>
      <c r="I17" s="100">
        <f t="shared" si="1"/>
        <v>24.831500532103583</v>
      </c>
    </row>
    <row r="18" spans="1:9">
      <c r="A18" s="106">
        <v>907</v>
      </c>
      <c r="B18" s="34">
        <v>480</v>
      </c>
      <c r="C18" s="34">
        <v>133</v>
      </c>
      <c r="D18" s="100">
        <v>3.6090230000000001</v>
      </c>
      <c r="E18" s="101">
        <v>9.9989999999999996E-5</v>
      </c>
      <c r="F18" s="100">
        <v>28.921399999999998</v>
      </c>
      <c r="G18" s="104">
        <f t="shared" si="0"/>
        <v>1.6698330000000001E-2</v>
      </c>
      <c r="H18" s="106">
        <v>18708</v>
      </c>
      <c r="I18" s="100">
        <f t="shared" si="1"/>
        <v>25.657472738935216</v>
      </c>
    </row>
    <row r="19" spans="1:9">
      <c r="A19" s="106">
        <v>672</v>
      </c>
      <c r="B19" s="34">
        <v>157</v>
      </c>
      <c r="C19" s="34">
        <v>45</v>
      </c>
      <c r="D19" s="100">
        <v>3.4888889999999999</v>
      </c>
      <c r="E19" s="101">
        <v>9.9989999999999996E-5</v>
      </c>
      <c r="F19" s="100">
        <v>16.206800000000001</v>
      </c>
      <c r="G19" s="104">
        <f t="shared" si="0"/>
        <v>1.6698330000000001E-2</v>
      </c>
      <c r="H19" s="106">
        <v>6505</v>
      </c>
      <c r="I19" s="100">
        <f t="shared" si="1"/>
        <v>24.135280553420447</v>
      </c>
    </row>
    <row r="20" spans="1:9">
      <c r="A20" s="106">
        <v>724</v>
      </c>
      <c r="B20" s="34">
        <v>161</v>
      </c>
      <c r="C20" s="34">
        <v>47</v>
      </c>
      <c r="D20" s="100">
        <v>3.425532</v>
      </c>
      <c r="E20" s="101">
        <v>9.9989999999999996E-5</v>
      </c>
      <c r="F20" s="100">
        <v>16.072099999999999</v>
      </c>
      <c r="G20" s="104">
        <f t="shared" si="0"/>
        <v>1.6698330000000001E-2</v>
      </c>
      <c r="H20" s="106">
        <v>6262</v>
      </c>
      <c r="I20" s="100">
        <f t="shared" si="1"/>
        <v>25.710635579687001</v>
      </c>
    </row>
    <row r="21" spans="1:9">
      <c r="A21" s="106">
        <v>6</v>
      </c>
      <c r="B21" s="34">
        <v>58</v>
      </c>
      <c r="C21" s="34">
        <v>17</v>
      </c>
      <c r="D21" s="100">
        <v>3.4117649999999999</v>
      </c>
      <c r="E21" s="101">
        <v>9.9989999999999996E-5</v>
      </c>
      <c r="F21" s="100">
        <v>10.0075</v>
      </c>
      <c r="G21" s="104">
        <f t="shared" si="0"/>
        <v>1.6698330000000001E-2</v>
      </c>
      <c r="H21" s="106">
        <v>2413</v>
      </c>
      <c r="I21" s="100">
        <f t="shared" si="1"/>
        <v>24.03646912556983</v>
      </c>
    </row>
    <row r="22" spans="1:9">
      <c r="A22" s="106">
        <v>122</v>
      </c>
      <c r="B22" s="34">
        <v>205</v>
      </c>
      <c r="C22" s="34">
        <v>61</v>
      </c>
      <c r="D22" s="100">
        <v>3.3606560000000001</v>
      </c>
      <c r="E22" s="101">
        <v>9.9989999999999996E-5</v>
      </c>
      <c r="F22" s="100">
        <v>17.565899999999999</v>
      </c>
      <c r="G22" s="104">
        <f t="shared" si="0"/>
        <v>1.6698330000000001E-2</v>
      </c>
      <c r="H22" s="106">
        <v>8214</v>
      </c>
      <c r="I22" s="100">
        <f t="shared" si="1"/>
        <v>24.957389822254687</v>
      </c>
    </row>
    <row r="23" spans="1:9">
      <c r="A23" s="106">
        <v>984</v>
      </c>
      <c r="B23" s="34">
        <v>393</v>
      </c>
      <c r="C23" s="34">
        <v>117</v>
      </c>
      <c r="D23" s="100">
        <v>3.3589739999999999</v>
      </c>
      <c r="E23" s="101">
        <v>9.9989999999999996E-5</v>
      </c>
      <c r="F23" s="100">
        <v>23.907299999999999</v>
      </c>
      <c r="G23" s="104">
        <f t="shared" si="0"/>
        <v>1.6698330000000001E-2</v>
      </c>
      <c r="H23" s="106">
        <v>14832</v>
      </c>
      <c r="I23" s="100">
        <f t="shared" si="1"/>
        <v>26.496763754045308</v>
      </c>
    </row>
    <row r="24" spans="1:9">
      <c r="A24" s="106">
        <v>3</v>
      </c>
      <c r="B24" s="34">
        <v>93</v>
      </c>
      <c r="C24" s="34">
        <v>28</v>
      </c>
      <c r="D24" s="100">
        <v>3.3214290000000002</v>
      </c>
      <c r="E24" s="101">
        <v>9.9989999999999996E-5</v>
      </c>
      <c r="F24" s="100">
        <v>11.886100000000001</v>
      </c>
      <c r="G24" s="104">
        <f t="shared" si="0"/>
        <v>1.6698330000000001E-2</v>
      </c>
      <c r="H24" s="106">
        <v>4967</v>
      </c>
      <c r="I24" s="100">
        <f t="shared" si="1"/>
        <v>18.72357559895309</v>
      </c>
    </row>
    <row r="25" spans="1:9">
      <c r="A25" s="106">
        <v>49</v>
      </c>
      <c r="B25" s="34">
        <v>186</v>
      </c>
      <c r="C25" s="34">
        <v>56</v>
      </c>
      <c r="D25" s="100">
        <v>3.3214290000000002</v>
      </c>
      <c r="E25" s="101">
        <v>9.9989999999999996E-5</v>
      </c>
      <c r="F25" s="100">
        <v>16.7806</v>
      </c>
      <c r="G25" s="104">
        <f t="shared" si="0"/>
        <v>1.6698330000000001E-2</v>
      </c>
      <c r="H25" s="106">
        <v>6195</v>
      </c>
      <c r="I25" s="100">
        <f t="shared" si="1"/>
        <v>30.024213075060533</v>
      </c>
    </row>
    <row r="26" spans="1:9">
      <c r="A26" s="106">
        <v>105</v>
      </c>
      <c r="B26" s="34">
        <v>240</v>
      </c>
      <c r="C26" s="34">
        <v>73</v>
      </c>
      <c r="D26" s="100">
        <v>3.287671</v>
      </c>
      <c r="E26" s="101">
        <v>9.9989999999999996E-5</v>
      </c>
      <c r="F26" s="100">
        <v>19.215599999999998</v>
      </c>
      <c r="G26" s="104">
        <f t="shared" si="0"/>
        <v>1.6698330000000001E-2</v>
      </c>
      <c r="H26" s="106">
        <v>9711</v>
      </c>
      <c r="I26" s="100">
        <f t="shared" si="1"/>
        <v>24.714241581711462</v>
      </c>
    </row>
    <row r="27" spans="1:9">
      <c r="A27" s="106">
        <v>667</v>
      </c>
      <c r="B27" s="34">
        <v>105</v>
      </c>
      <c r="C27" s="34">
        <v>33</v>
      </c>
      <c r="D27" s="100">
        <v>3.1818179999999998</v>
      </c>
      <c r="E27" s="101">
        <v>9.9989999999999996E-5</v>
      </c>
      <c r="F27" s="100">
        <v>12.269600000000001</v>
      </c>
      <c r="G27" s="104">
        <f t="shared" si="0"/>
        <v>1.6698330000000001E-2</v>
      </c>
      <c r="H27" s="106">
        <v>4579</v>
      </c>
      <c r="I27" s="100">
        <f t="shared" si="1"/>
        <v>22.930770910679186</v>
      </c>
    </row>
    <row r="28" spans="1:9">
      <c r="A28" s="106">
        <v>193</v>
      </c>
      <c r="B28" s="34">
        <v>519</v>
      </c>
      <c r="C28" s="34">
        <v>164</v>
      </c>
      <c r="D28" s="100">
        <v>3.1646339999999999</v>
      </c>
      <c r="E28" s="101">
        <v>9.9989999999999996E-5</v>
      </c>
      <c r="F28" s="100">
        <v>27.044499999999999</v>
      </c>
      <c r="G28" s="104">
        <f t="shared" si="0"/>
        <v>1.6698330000000001E-2</v>
      </c>
      <c r="H28" s="106">
        <v>17532</v>
      </c>
      <c r="I28" s="100">
        <f t="shared" si="1"/>
        <v>29.603011635865844</v>
      </c>
    </row>
    <row r="29" spans="1:9">
      <c r="A29" s="106">
        <v>114</v>
      </c>
      <c r="B29" s="34">
        <v>138</v>
      </c>
      <c r="C29" s="34">
        <v>44</v>
      </c>
      <c r="D29" s="100">
        <v>3.1363639999999999</v>
      </c>
      <c r="E29" s="101">
        <v>9.9989999999999996E-5</v>
      </c>
      <c r="F29" s="100">
        <v>13.7202</v>
      </c>
      <c r="G29" s="104">
        <f t="shared" si="0"/>
        <v>1.6698330000000001E-2</v>
      </c>
      <c r="H29" s="106">
        <v>6288</v>
      </c>
      <c r="I29" s="100">
        <f t="shared" si="1"/>
        <v>21.94656488549618</v>
      </c>
    </row>
    <row r="30" spans="1:9">
      <c r="A30" s="106">
        <v>356</v>
      </c>
      <c r="B30" s="34">
        <v>115</v>
      </c>
      <c r="C30" s="34">
        <v>39</v>
      </c>
      <c r="D30" s="100">
        <v>2.948718</v>
      </c>
      <c r="E30" s="101">
        <v>9.9989999999999996E-5</v>
      </c>
      <c r="F30" s="100">
        <v>11.727600000000001</v>
      </c>
      <c r="G30" s="104">
        <f t="shared" si="0"/>
        <v>1.6698330000000001E-2</v>
      </c>
      <c r="H30" s="106">
        <v>5867</v>
      </c>
      <c r="I30" s="100">
        <f t="shared" si="1"/>
        <v>19.601159025055395</v>
      </c>
    </row>
    <row r="31" spans="1:9">
      <c r="A31" s="106">
        <v>108</v>
      </c>
      <c r="B31" s="34">
        <v>272</v>
      </c>
      <c r="C31" s="34">
        <v>93</v>
      </c>
      <c r="D31" s="100">
        <v>2.924731</v>
      </c>
      <c r="E31" s="101">
        <v>9.9989999999999996E-5</v>
      </c>
      <c r="F31" s="100">
        <v>18.028199999999998</v>
      </c>
      <c r="G31" s="104">
        <f t="shared" si="0"/>
        <v>1.6698330000000001E-2</v>
      </c>
      <c r="H31" s="106">
        <v>10949</v>
      </c>
      <c r="I31" s="100">
        <f t="shared" si="1"/>
        <v>24.8424513654215</v>
      </c>
    </row>
    <row r="32" spans="1:9">
      <c r="A32" s="106">
        <v>200</v>
      </c>
      <c r="B32" s="34">
        <v>90</v>
      </c>
      <c r="C32" s="34">
        <v>31</v>
      </c>
      <c r="D32" s="100">
        <v>2.9032260000000001</v>
      </c>
      <c r="E32" s="101">
        <v>9.9989999999999996E-5</v>
      </c>
      <c r="F32" s="100">
        <v>10.279199999999999</v>
      </c>
      <c r="G32" s="104">
        <f t="shared" si="0"/>
        <v>1.6698330000000001E-2</v>
      </c>
      <c r="H32" s="106">
        <v>4961</v>
      </c>
      <c r="I32" s="100">
        <f t="shared" si="1"/>
        <v>18.141503729086878</v>
      </c>
    </row>
    <row r="33" spans="1:9">
      <c r="A33" s="106">
        <v>35</v>
      </c>
      <c r="B33" s="34">
        <v>102</v>
      </c>
      <c r="C33" s="34">
        <v>36</v>
      </c>
      <c r="D33" s="100">
        <v>2.8333330000000001</v>
      </c>
      <c r="E33" s="101">
        <v>9.9989999999999996E-5</v>
      </c>
      <c r="F33" s="100">
        <v>10.7896</v>
      </c>
      <c r="G33" s="104">
        <f t="shared" si="0"/>
        <v>1.6698330000000001E-2</v>
      </c>
      <c r="H33" s="106">
        <v>5461</v>
      </c>
      <c r="I33" s="100">
        <f t="shared" si="1"/>
        <v>18.67789782091192</v>
      </c>
    </row>
    <row r="34" spans="1:9">
      <c r="A34" s="106">
        <v>910</v>
      </c>
      <c r="B34" s="34">
        <v>95</v>
      </c>
      <c r="C34" s="34">
        <v>34</v>
      </c>
      <c r="D34" s="100">
        <v>2.7941180000000001</v>
      </c>
      <c r="E34" s="101">
        <v>9.9989999999999996E-5</v>
      </c>
      <c r="F34" s="100">
        <v>10.1289</v>
      </c>
      <c r="G34" s="104">
        <f t="shared" si="0"/>
        <v>1.6698330000000001E-2</v>
      </c>
      <c r="H34" s="106">
        <v>4544</v>
      </c>
      <c r="I34" s="100">
        <f t="shared" si="1"/>
        <v>20.906690140845072</v>
      </c>
    </row>
    <row r="35" spans="1:9">
      <c r="A35" s="106">
        <v>973</v>
      </c>
      <c r="B35" s="34">
        <v>95</v>
      </c>
      <c r="C35" s="34">
        <v>34</v>
      </c>
      <c r="D35" s="100">
        <v>2.7941180000000001</v>
      </c>
      <c r="E35" s="101">
        <v>9.9989999999999996E-5</v>
      </c>
      <c r="F35" s="100">
        <v>10.3</v>
      </c>
      <c r="G35" s="104">
        <f t="shared" si="0"/>
        <v>1.6698330000000001E-2</v>
      </c>
      <c r="H35" s="106">
        <v>4871</v>
      </c>
      <c r="I35" s="100">
        <f t="shared" si="1"/>
        <v>19.503182098131802</v>
      </c>
    </row>
    <row r="36" spans="1:9">
      <c r="A36" s="106">
        <v>991</v>
      </c>
      <c r="B36" s="34">
        <v>311</v>
      </c>
      <c r="C36" s="34">
        <v>112</v>
      </c>
      <c r="D36" s="100">
        <v>2.776786</v>
      </c>
      <c r="E36" s="101">
        <v>9.9989999999999996E-5</v>
      </c>
      <c r="F36" s="100">
        <v>18.397200000000002</v>
      </c>
      <c r="G36" s="104">
        <f t="shared" si="0"/>
        <v>1.6698330000000001E-2</v>
      </c>
      <c r="H36" s="106">
        <v>16068</v>
      </c>
      <c r="I36" s="100">
        <f t="shared" si="1"/>
        <v>19.355240229026638</v>
      </c>
    </row>
    <row r="37" spans="1:9">
      <c r="A37" s="106">
        <v>574</v>
      </c>
      <c r="B37" s="34">
        <v>37</v>
      </c>
      <c r="C37" s="34">
        <v>14</v>
      </c>
      <c r="D37" s="100">
        <v>2.6428569999999998</v>
      </c>
      <c r="E37" s="101">
        <v>9.9989999999999996E-5</v>
      </c>
      <c r="F37" s="100">
        <v>5.8582000000000001</v>
      </c>
      <c r="G37" s="104">
        <f t="shared" si="0"/>
        <v>1.6698330000000001E-2</v>
      </c>
      <c r="H37" s="106">
        <v>1911</v>
      </c>
      <c r="I37" s="100">
        <f t="shared" si="1"/>
        <v>19.361590790162218</v>
      </c>
    </row>
    <row r="38" spans="1:9">
      <c r="A38" s="106">
        <v>289</v>
      </c>
      <c r="B38" s="34">
        <v>21</v>
      </c>
      <c r="C38" s="34">
        <v>8</v>
      </c>
      <c r="D38" s="100">
        <v>2.625</v>
      </c>
      <c r="E38" s="101">
        <v>9.9989999999999996E-5</v>
      </c>
      <c r="F38" s="100">
        <v>4.5407000000000002</v>
      </c>
      <c r="G38" s="104">
        <f t="shared" si="0"/>
        <v>1.6698330000000001E-2</v>
      </c>
      <c r="H38" s="106">
        <v>1181</v>
      </c>
      <c r="I38" s="100">
        <f t="shared" si="1"/>
        <v>17.781541066892466</v>
      </c>
    </row>
    <row r="39" spans="1:9">
      <c r="A39" s="106">
        <v>858</v>
      </c>
      <c r="B39" s="34">
        <v>39</v>
      </c>
      <c r="C39" s="34">
        <v>15</v>
      </c>
      <c r="D39" s="100">
        <v>2.6</v>
      </c>
      <c r="E39" s="101">
        <v>9.9989999999999996E-5</v>
      </c>
      <c r="F39" s="100">
        <v>6.0538999999999996</v>
      </c>
      <c r="G39" s="104">
        <f t="shared" ref="G39:G70" si="2">E39*167</f>
        <v>1.6698330000000001E-2</v>
      </c>
      <c r="H39" s="106">
        <v>2283</v>
      </c>
      <c r="I39" s="100">
        <f t="shared" ref="I39:I70" si="3">(B39/H39)*1000</f>
        <v>17.082785808147175</v>
      </c>
    </row>
    <row r="40" spans="1:9">
      <c r="A40" s="106">
        <v>975</v>
      </c>
      <c r="B40" s="34">
        <v>262</v>
      </c>
      <c r="C40" s="34">
        <v>106</v>
      </c>
      <c r="D40" s="100">
        <v>2.471698</v>
      </c>
      <c r="E40" s="101">
        <v>9.9989999999999996E-5</v>
      </c>
      <c r="F40" s="100">
        <v>14.6717</v>
      </c>
      <c r="G40" s="104">
        <f t="shared" si="2"/>
        <v>1.6698330000000001E-2</v>
      </c>
      <c r="H40" s="106">
        <v>14907</v>
      </c>
      <c r="I40" s="100">
        <f t="shared" si="3"/>
        <v>17.575635607432748</v>
      </c>
    </row>
    <row r="41" spans="1:9">
      <c r="A41" s="106">
        <v>630</v>
      </c>
      <c r="B41" s="34">
        <v>17</v>
      </c>
      <c r="C41" s="34">
        <v>7</v>
      </c>
      <c r="D41" s="100">
        <v>2.4285709999999998</v>
      </c>
      <c r="E41" s="101">
        <v>2.0997899999999998E-3</v>
      </c>
      <c r="F41" s="100">
        <v>3.2587000000000002</v>
      </c>
      <c r="G41" s="104">
        <f t="shared" si="2"/>
        <v>0.35066492999999999</v>
      </c>
      <c r="H41" s="106">
        <v>974</v>
      </c>
      <c r="I41" s="100">
        <f t="shared" si="3"/>
        <v>17.453798767967143</v>
      </c>
    </row>
    <row r="42" spans="1:9">
      <c r="A42" s="106">
        <v>896</v>
      </c>
      <c r="B42" s="34">
        <v>40</v>
      </c>
      <c r="C42" s="34">
        <v>17</v>
      </c>
      <c r="D42" s="100">
        <v>2.3529409999999999</v>
      </c>
      <c r="E42" s="101">
        <v>9.9989999999999996E-5</v>
      </c>
      <c r="F42" s="100">
        <v>5.5719000000000003</v>
      </c>
      <c r="G42" s="104">
        <f t="shared" si="2"/>
        <v>1.6698330000000001E-2</v>
      </c>
      <c r="H42" s="106">
        <v>2273</v>
      </c>
      <c r="I42" s="100">
        <f t="shared" si="3"/>
        <v>17.59788825340959</v>
      </c>
    </row>
    <row r="43" spans="1:9">
      <c r="A43" s="106">
        <v>972</v>
      </c>
      <c r="B43" s="34">
        <v>220</v>
      </c>
      <c r="C43" s="34">
        <v>95</v>
      </c>
      <c r="D43" s="100">
        <v>2.3157890000000001</v>
      </c>
      <c r="E43" s="101">
        <v>9.9989999999999996E-5</v>
      </c>
      <c r="F43" s="100">
        <v>12.642099999999999</v>
      </c>
      <c r="G43" s="104">
        <f t="shared" si="2"/>
        <v>1.6698330000000001E-2</v>
      </c>
      <c r="H43" s="106">
        <v>13616</v>
      </c>
      <c r="I43" s="100">
        <f t="shared" si="3"/>
        <v>16.15746180963572</v>
      </c>
    </row>
    <row r="44" spans="1:9">
      <c r="A44" s="106">
        <v>97</v>
      </c>
      <c r="B44" s="34">
        <v>50</v>
      </c>
      <c r="C44" s="34">
        <v>22</v>
      </c>
      <c r="D44" s="100">
        <v>2.2727270000000002</v>
      </c>
      <c r="E44" s="101">
        <v>9.9989999999999996E-5</v>
      </c>
      <c r="F44" s="100">
        <v>5.8079000000000001</v>
      </c>
      <c r="G44" s="104">
        <f t="shared" si="2"/>
        <v>1.6698330000000001E-2</v>
      </c>
      <c r="H44" s="106">
        <v>2493</v>
      </c>
      <c r="I44" s="100">
        <f t="shared" si="3"/>
        <v>20.056157240272764</v>
      </c>
    </row>
    <row r="45" spans="1:9">
      <c r="A45" s="106">
        <v>46</v>
      </c>
      <c r="B45" s="34">
        <v>18</v>
      </c>
      <c r="C45" s="34">
        <v>8</v>
      </c>
      <c r="D45" s="100">
        <v>2.25</v>
      </c>
      <c r="E45" s="101">
        <v>1.2998700000000001E-3</v>
      </c>
      <c r="F45" s="100">
        <v>3.5453999999999999</v>
      </c>
      <c r="G45" s="104">
        <f t="shared" si="2"/>
        <v>0.21707829000000001</v>
      </c>
      <c r="H45" s="106">
        <v>1136</v>
      </c>
      <c r="I45" s="100">
        <f t="shared" si="3"/>
        <v>15.84507042253521</v>
      </c>
    </row>
    <row r="46" spans="1:9">
      <c r="A46" s="106">
        <v>58</v>
      </c>
      <c r="B46" s="34">
        <v>9</v>
      </c>
      <c r="C46" s="34">
        <v>4</v>
      </c>
      <c r="D46" s="100">
        <v>2.25</v>
      </c>
      <c r="E46" s="101">
        <v>2.6097390000000002E-2</v>
      </c>
      <c r="F46" s="100">
        <v>2.2858000000000001</v>
      </c>
      <c r="G46" s="104">
        <f t="shared" si="2"/>
        <v>4.3582641300000002</v>
      </c>
      <c r="H46" s="106">
        <v>545</v>
      </c>
      <c r="I46" s="100">
        <f t="shared" si="3"/>
        <v>16.513761467889911</v>
      </c>
    </row>
    <row r="47" spans="1:9">
      <c r="A47" s="106">
        <v>67</v>
      </c>
      <c r="B47" s="34">
        <v>45</v>
      </c>
      <c r="C47" s="34">
        <v>20</v>
      </c>
      <c r="D47" s="100">
        <v>2.25</v>
      </c>
      <c r="E47" s="101">
        <v>9.9989999999999996E-5</v>
      </c>
      <c r="F47" s="100">
        <v>5.3653000000000004</v>
      </c>
      <c r="G47" s="104">
        <f t="shared" si="2"/>
        <v>1.6698330000000001E-2</v>
      </c>
      <c r="H47" s="106">
        <v>2917</v>
      </c>
      <c r="I47" s="100">
        <f t="shared" si="3"/>
        <v>15.426808364758314</v>
      </c>
    </row>
    <row r="48" spans="1:9">
      <c r="A48" s="106">
        <v>985</v>
      </c>
      <c r="B48" s="34">
        <v>229</v>
      </c>
      <c r="C48" s="34">
        <v>103</v>
      </c>
      <c r="D48" s="100">
        <v>2.2233010000000002</v>
      </c>
      <c r="E48" s="101">
        <v>9.9989999999999996E-5</v>
      </c>
      <c r="F48" s="100">
        <v>12.296099999999999</v>
      </c>
      <c r="G48" s="104">
        <f t="shared" si="2"/>
        <v>1.6698330000000001E-2</v>
      </c>
      <c r="H48" s="106">
        <v>13144</v>
      </c>
      <c r="I48" s="100">
        <f t="shared" si="3"/>
        <v>17.422398052343276</v>
      </c>
    </row>
    <row r="49" spans="1:9">
      <c r="A49" s="106">
        <v>466</v>
      </c>
      <c r="B49" s="34">
        <v>24</v>
      </c>
      <c r="C49" s="34">
        <v>11</v>
      </c>
      <c r="D49" s="100">
        <v>2.1818179999999998</v>
      </c>
      <c r="E49" s="101">
        <v>9.9989999999999996E-5</v>
      </c>
      <c r="F49" s="100">
        <v>4.1112000000000002</v>
      </c>
      <c r="G49" s="104">
        <f t="shared" si="2"/>
        <v>1.6698330000000001E-2</v>
      </c>
      <c r="H49" s="106">
        <v>1434</v>
      </c>
      <c r="I49" s="100">
        <f t="shared" si="3"/>
        <v>16.736401673640167</v>
      </c>
    </row>
    <row r="50" spans="1:9">
      <c r="A50" s="106">
        <v>891</v>
      </c>
      <c r="B50" s="34">
        <v>188</v>
      </c>
      <c r="C50" s="34">
        <v>87</v>
      </c>
      <c r="D50" s="100">
        <v>2.16092</v>
      </c>
      <c r="E50" s="101">
        <v>9.9989999999999996E-5</v>
      </c>
      <c r="F50" s="100">
        <v>10.2906</v>
      </c>
      <c r="G50" s="104">
        <f t="shared" si="2"/>
        <v>1.6698330000000001E-2</v>
      </c>
      <c r="H50" s="106">
        <v>13103</v>
      </c>
      <c r="I50" s="100">
        <f t="shared" si="3"/>
        <v>14.347859268869724</v>
      </c>
    </row>
    <row r="51" spans="1:9">
      <c r="A51" s="106">
        <v>10</v>
      </c>
      <c r="B51" s="34">
        <v>8</v>
      </c>
      <c r="C51" s="34">
        <v>4</v>
      </c>
      <c r="D51" s="100">
        <v>2</v>
      </c>
      <c r="E51" s="101">
        <v>4.2895709999999997E-2</v>
      </c>
      <c r="F51" s="100">
        <v>2.0901999999999998</v>
      </c>
      <c r="G51" s="104">
        <f t="shared" si="2"/>
        <v>7.1635835699999992</v>
      </c>
      <c r="H51" s="106">
        <v>554</v>
      </c>
      <c r="I51" s="100">
        <f t="shared" si="3"/>
        <v>14.440433212996391</v>
      </c>
    </row>
    <row r="52" spans="1:9">
      <c r="A52" s="106">
        <v>117</v>
      </c>
      <c r="B52" s="34">
        <v>6</v>
      </c>
      <c r="C52" s="34">
        <v>3</v>
      </c>
      <c r="D52" s="100">
        <v>2</v>
      </c>
      <c r="E52" s="101">
        <v>0.14848520000000001</v>
      </c>
      <c r="F52" s="100">
        <v>1.3513999999999999</v>
      </c>
      <c r="G52" s="104">
        <f t="shared" si="2"/>
        <v>24.797028400000002</v>
      </c>
      <c r="H52" s="106">
        <v>575</v>
      </c>
      <c r="I52" s="100">
        <f t="shared" si="3"/>
        <v>10.434782608695652</v>
      </c>
    </row>
    <row r="53" spans="1:9">
      <c r="A53" s="106">
        <v>351</v>
      </c>
      <c r="B53" s="34">
        <v>16</v>
      </c>
      <c r="C53" s="34">
        <v>8</v>
      </c>
      <c r="D53" s="100">
        <v>2</v>
      </c>
      <c r="E53" s="101">
        <v>5.6994300000000001E-3</v>
      </c>
      <c r="F53" s="100">
        <v>2.9224000000000001</v>
      </c>
      <c r="G53" s="104">
        <f t="shared" si="2"/>
        <v>0.95180481000000006</v>
      </c>
      <c r="H53" s="106">
        <v>1144</v>
      </c>
      <c r="I53" s="100">
        <f t="shared" si="3"/>
        <v>13.986013986013987</v>
      </c>
    </row>
    <row r="54" spans="1:9">
      <c r="A54" s="106">
        <v>352</v>
      </c>
      <c r="B54" s="34">
        <v>2</v>
      </c>
      <c r="C54" s="34">
        <v>1</v>
      </c>
      <c r="D54" s="100">
        <v>2</v>
      </c>
      <c r="E54" s="101">
        <v>0.41605839999999999</v>
      </c>
      <c r="F54" s="100">
        <v>0.46600000000000003</v>
      </c>
      <c r="G54" s="104">
        <f t="shared" si="2"/>
        <v>69.481752799999995</v>
      </c>
      <c r="H54" s="106">
        <v>203</v>
      </c>
      <c r="I54" s="100">
        <f t="shared" si="3"/>
        <v>9.8522167487684733</v>
      </c>
    </row>
    <row r="55" spans="1:9">
      <c r="A55" s="106">
        <v>380</v>
      </c>
      <c r="B55" s="34">
        <v>2</v>
      </c>
      <c r="C55" s="34">
        <v>1</v>
      </c>
      <c r="D55" s="100">
        <v>2</v>
      </c>
      <c r="E55" s="101">
        <v>0.2448755</v>
      </c>
      <c r="F55" s="100">
        <v>1.0743</v>
      </c>
      <c r="G55" s="104">
        <f t="shared" si="2"/>
        <v>40.894208499999998</v>
      </c>
      <c r="H55" s="106">
        <v>123</v>
      </c>
      <c r="I55" s="100">
        <f t="shared" si="3"/>
        <v>16.260162601626018</v>
      </c>
    </row>
    <row r="56" spans="1:9">
      <c r="A56" s="106">
        <v>397</v>
      </c>
      <c r="B56" s="34">
        <v>10</v>
      </c>
      <c r="C56" s="34">
        <v>5</v>
      </c>
      <c r="D56" s="100">
        <v>2</v>
      </c>
      <c r="E56" s="101">
        <v>4.5695430000000002E-2</v>
      </c>
      <c r="F56" s="100">
        <v>2.0733999999999999</v>
      </c>
      <c r="G56" s="104">
        <f t="shared" si="2"/>
        <v>7.6311368100000001</v>
      </c>
      <c r="H56" s="106">
        <v>743</v>
      </c>
      <c r="I56" s="100">
        <f t="shared" si="3"/>
        <v>13.458950201884253</v>
      </c>
    </row>
    <row r="57" spans="1:9">
      <c r="A57" s="106">
        <v>988</v>
      </c>
      <c r="B57" s="34">
        <v>20</v>
      </c>
      <c r="C57" s="34">
        <v>10</v>
      </c>
      <c r="D57" s="100">
        <v>2</v>
      </c>
      <c r="E57" s="101">
        <v>1.049895E-2</v>
      </c>
      <c r="F57" s="100">
        <v>2.8292999999999999</v>
      </c>
      <c r="G57" s="104">
        <f t="shared" si="2"/>
        <v>1.7533246499999999</v>
      </c>
      <c r="H57" s="106">
        <v>1481</v>
      </c>
      <c r="I57" s="100">
        <f t="shared" si="3"/>
        <v>13.504388926401081</v>
      </c>
    </row>
    <row r="58" spans="1:9">
      <c r="A58" s="106">
        <v>977</v>
      </c>
      <c r="B58" s="34">
        <v>35</v>
      </c>
      <c r="C58" s="34">
        <v>18</v>
      </c>
      <c r="D58" s="100">
        <v>1.9444440000000001</v>
      </c>
      <c r="E58" s="101">
        <v>9.9989999999999996E-5</v>
      </c>
      <c r="F58" s="100">
        <v>4.0545</v>
      </c>
      <c r="G58" s="104">
        <f t="shared" si="2"/>
        <v>1.6698330000000001E-2</v>
      </c>
      <c r="H58" s="106">
        <v>2672</v>
      </c>
      <c r="I58" s="100">
        <f t="shared" si="3"/>
        <v>13.09880239520958</v>
      </c>
    </row>
    <row r="59" spans="1:9">
      <c r="A59" s="106">
        <v>706</v>
      </c>
      <c r="B59" s="34">
        <v>58</v>
      </c>
      <c r="C59" s="34">
        <v>30</v>
      </c>
      <c r="D59" s="100">
        <v>1.933333</v>
      </c>
      <c r="E59" s="101">
        <v>9.9989999999999996E-5</v>
      </c>
      <c r="F59" s="100">
        <v>5.0960000000000001</v>
      </c>
      <c r="G59" s="104">
        <f t="shared" si="2"/>
        <v>1.6698330000000001E-2</v>
      </c>
      <c r="H59" s="106">
        <v>4608</v>
      </c>
      <c r="I59" s="100">
        <f t="shared" si="3"/>
        <v>12.586805555555555</v>
      </c>
    </row>
    <row r="60" spans="1:9">
      <c r="A60" s="106">
        <v>956</v>
      </c>
      <c r="B60" s="34">
        <v>42</v>
      </c>
      <c r="C60" s="34">
        <v>22</v>
      </c>
      <c r="D60" s="100">
        <v>1.9090910000000001</v>
      </c>
      <c r="E60" s="101">
        <v>9.9989999999999996E-5</v>
      </c>
      <c r="F60" s="100">
        <v>4.2514000000000003</v>
      </c>
      <c r="G60" s="104">
        <f t="shared" si="2"/>
        <v>1.6698330000000001E-2</v>
      </c>
      <c r="H60" s="106">
        <v>3381</v>
      </c>
      <c r="I60" s="100">
        <f t="shared" si="3"/>
        <v>12.422360248447204</v>
      </c>
    </row>
    <row r="61" spans="1:9">
      <c r="A61" s="106">
        <v>955</v>
      </c>
      <c r="B61" s="34">
        <v>45</v>
      </c>
      <c r="C61" s="34">
        <v>24</v>
      </c>
      <c r="D61" s="100">
        <v>1.875</v>
      </c>
      <c r="E61" s="101">
        <v>4.9994999999999998E-4</v>
      </c>
      <c r="F61" s="100">
        <v>4.1748000000000003</v>
      </c>
      <c r="G61" s="104">
        <f t="shared" si="2"/>
        <v>8.3491650000000001E-2</v>
      </c>
      <c r="H61" s="106">
        <v>2947</v>
      </c>
      <c r="I61" s="100">
        <f t="shared" si="3"/>
        <v>15.269765863590091</v>
      </c>
    </row>
    <row r="62" spans="1:9">
      <c r="A62" s="106">
        <v>878</v>
      </c>
      <c r="B62" s="34">
        <v>24</v>
      </c>
      <c r="C62" s="34">
        <v>13</v>
      </c>
      <c r="D62" s="100">
        <v>1.8461540000000001</v>
      </c>
      <c r="E62" s="101">
        <v>5.6994300000000001E-3</v>
      </c>
      <c r="F62" s="100">
        <v>2.9464000000000001</v>
      </c>
      <c r="G62" s="104">
        <f t="shared" si="2"/>
        <v>0.95180481000000006</v>
      </c>
      <c r="H62" s="106">
        <v>1907</v>
      </c>
      <c r="I62" s="100">
        <f t="shared" si="3"/>
        <v>12.585212375458836</v>
      </c>
    </row>
    <row r="63" spans="1:9">
      <c r="A63" s="106">
        <v>850</v>
      </c>
      <c r="B63" s="34">
        <v>53</v>
      </c>
      <c r="C63" s="34">
        <v>29</v>
      </c>
      <c r="D63" s="100">
        <v>1.8275859999999999</v>
      </c>
      <c r="E63" s="101">
        <v>9.9989999999999996E-5</v>
      </c>
      <c r="F63" s="100">
        <v>4.3479000000000001</v>
      </c>
      <c r="G63" s="104">
        <f t="shared" si="2"/>
        <v>1.6698330000000001E-2</v>
      </c>
      <c r="H63" s="106">
        <v>3859</v>
      </c>
      <c r="I63" s="100">
        <f t="shared" si="3"/>
        <v>13.734128012438454</v>
      </c>
    </row>
    <row r="64" spans="1:9">
      <c r="A64" s="106">
        <v>34</v>
      </c>
      <c r="B64" s="34">
        <v>211</v>
      </c>
      <c r="C64" s="34">
        <v>116</v>
      </c>
      <c r="D64" s="100">
        <v>1.8189660000000001</v>
      </c>
      <c r="E64" s="101">
        <v>9.9989999999999996E-5</v>
      </c>
      <c r="F64" s="100">
        <v>8.5672999999999995</v>
      </c>
      <c r="G64" s="104">
        <f t="shared" si="2"/>
        <v>1.6698330000000001E-2</v>
      </c>
      <c r="H64" s="106">
        <v>20297</v>
      </c>
      <c r="I64" s="100">
        <f t="shared" si="3"/>
        <v>10.395624969207272</v>
      </c>
    </row>
    <row r="65" spans="1:9">
      <c r="A65" s="106">
        <v>762</v>
      </c>
      <c r="B65" s="34">
        <v>20</v>
      </c>
      <c r="C65" s="34">
        <v>11</v>
      </c>
      <c r="D65" s="100">
        <v>1.818182</v>
      </c>
      <c r="E65" s="101">
        <v>9.6990300000000008E-3</v>
      </c>
      <c r="F65" s="100">
        <v>2.7593999999999999</v>
      </c>
      <c r="G65" s="104">
        <f t="shared" si="2"/>
        <v>1.6197380100000001</v>
      </c>
      <c r="H65" s="106">
        <v>1420</v>
      </c>
      <c r="I65" s="100">
        <f t="shared" si="3"/>
        <v>14.084507042253522</v>
      </c>
    </row>
    <row r="66" spans="1:9">
      <c r="A66" s="106">
        <v>841</v>
      </c>
      <c r="B66" s="34">
        <v>40</v>
      </c>
      <c r="C66" s="34">
        <v>22</v>
      </c>
      <c r="D66" s="100">
        <v>1.818182</v>
      </c>
      <c r="E66" s="101">
        <v>4.9994999999999998E-4</v>
      </c>
      <c r="F66" s="100">
        <v>3.4998</v>
      </c>
      <c r="G66" s="104">
        <f t="shared" si="2"/>
        <v>8.3491650000000001E-2</v>
      </c>
      <c r="H66" s="106">
        <v>3300</v>
      </c>
      <c r="I66" s="100">
        <f t="shared" si="3"/>
        <v>12.121212121212121</v>
      </c>
    </row>
    <row r="67" spans="1:9">
      <c r="A67" s="106">
        <v>957</v>
      </c>
      <c r="B67" s="34">
        <v>20</v>
      </c>
      <c r="C67" s="34">
        <v>11</v>
      </c>
      <c r="D67" s="100">
        <v>1.818182</v>
      </c>
      <c r="E67" s="101">
        <v>6.4993500000000001E-3</v>
      </c>
      <c r="F67" s="100">
        <v>2.8410000000000002</v>
      </c>
      <c r="G67" s="104">
        <f t="shared" si="2"/>
        <v>1.0853914499999999</v>
      </c>
      <c r="H67" s="106">
        <v>1286</v>
      </c>
      <c r="I67" s="100">
        <f t="shared" si="3"/>
        <v>15.552099533437016</v>
      </c>
    </row>
    <row r="68" spans="1:9">
      <c r="A68" s="106">
        <v>85</v>
      </c>
      <c r="B68" s="34">
        <v>43</v>
      </c>
      <c r="C68" s="34">
        <v>24</v>
      </c>
      <c r="D68" s="100">
        <v>1.7916669999999999</v>
      </c>
      <c r="E68" s="101">
        <v>8.9990999999999997E-4</v>
      </c>
      <c r="F68" s="100">
        <v>3.7397999999999998</v>
      </c>
      <c r="G68" s="104">
        <f t="shared" si="2"/>
        <v>0.15028496999999999</v>
      </c>
      <c r="H68" s="106">
        <v>3144</v>
      </c>
      <c r="I68" s="100">
        <f t="shared" si="3"/>
        <v>13.676844783715014</v>
      </c>
    </row>
    <row r="69" spans="1:9">
      <c r="A69" s="106">
        <v>113</v>
      </c>
      <c r="B69" s="34">
        <v>32</v>
      </c>
      <c r="C69" s="34">
        <v>18</v>
      </c>
      <c r="D69" s="100">
        <v>1.7777780000000001</v>
      </c>
      <c r="E69" s="101">
        <v>3.6996300000000002E-3</v>
      </c>
      <c r="F69" s="100">
        <v>3.1248999999999998</v>
      </c>
      <c r="G69" s="104">
        <f t="shared" si="2"/>
        <v>0.61783821000000005</v>
      </c>
      <c r="H69" s="106">
        <v>2505</v>
      </c>
      <c r="I69" s="100">
        <f t="shared" si="3"/>
        <v>12.774451097804391</v>
      </c>
    </row>
    <row r="70" spans="1:9">
      <c r="A70" s="106">
        <v>61</v>
      </c>
      <c r="B70" s="34">
        <v>28</v>
      </c>
      <c r="C70" s="34">
        <v>16</v>
      </c>
      <c r="D70" s="100">
        <v>1.75</v>
      </c>
      <c r="E70" s="101">
        <v>1.2998700000000001E-3</v>
      </c>
      <c r="F70" s="100">
        <v>3.0160999999999998</v>
      </c>
      <c r="G70" s="104">
        <f t="shared" si="2"/>
        <v>0.21707829000000001</v>
      </c>
      <c r="H70" s="106">
        <v>2034</v>
      </c>
      <c r="I70" s="100">
        <f t="shared" si="3"/>
        <v>13.76597836774828</v>
      </c>
    </row>
    <row r="71" spans="1:9">
      <c r="A71" s="106">
        <v>213</v>
      </c>
      <c r="B71" s="34">
        <v>7</v>
      </c>
      <c r="C71" s="34">
        <v>4</v>
      </c>
      <c r="D71" s="100">
        <v>1.75</v>
      </c>
      <c r="E71" s="101">
        <v>9.2890710000000001E-2</v>
      </c>
      <c r="F71" s="100">
        <v>1.6413</v>
      </c>
      <c r="G71" s="104">
        <f t="shared" ref="G71:G102" si="4">E71*167</f>
        <v>15.512748569999999</v>
      </c>
      <c r="H71" s="106">
        <v>576</v>
      </c>
      <c r="I71" s="100">
        <f t="shared" ref="I71:I102" si="5">(B71/H71)*1000</f>
        <v>12.152777777777779</v>
      </c>
    </row>
    <row r="72" spans="1:9">
      <c r="A72" s="106">
        <v>87</v>
      </c>
      <c r="B72" s="34">
        <v>39</v>
      </c>
      <c r="C72" s="34">
        <v>23</v>
      </c>
      <c r="D72" s="100">
        <v>1.6956519999999999</v>
      </c>
      <c r="E72" s="101">
        <v>4.9994999999999998E-4</v>
      </c>
      <c r="F72" s="100">
        <v>3.4540999999999999</v>
      </c>
      <c r="G72" s="104">
        <f t="shared" si="4"/>
        <v>8.3491650000000001E-2</v>
      </c>
      <c r="H72" s="106">
        <v>3042</v>
      </c>
      <c r="I72" s="100">
        <f t="shared" si="5"/>
        <v>12.820512820512819</v>
      </c>
    </row>
    <row r="73" spans="1:9">
      <c r="A73" s="106">
        <v>536</v>
      </c>
      <c r="B73" s="34">
        <v>22</v>
      </c>
      <c r="C73" s="34">
        <v>13</v>
      </c>
      <c r="D73" s="100">
        <v>1.6923079999999999</v>
      </c>
      <c r="E73" s="101">
        <v>1.2498749999999999E-2</v>
      </c>
      <c r="F73" s="100">
        <v>2.4965000000000002</v>
      </c>
      <c r="G73" s="104">
        <f t="shared" si="4"/>
        <v>2.0872912499999998</v>
      </c>
      <c r="H73" s="106">
        <v>1934</v>
      </c>
      <c r="I73" s="100">
        <f t="shared" si="5"/>
        <v>11.375387797311271</v>
      </c>
    </row>
    <row r="74" spans="1:9">
      <c r="A74" s="106">
        <v>650</v>
      </c>
      <c r="B74" s="34">
        <v>22</v>
      </c>
      <c r="C74" s="34">
        <v>13</v>
      </c>
      <c r="D74" s="100">
        <v>1.6923079999999999</v>
      </c>
      <c r="E74" s="101">
        <v>1.4498550000000001E-2</v>
      </c>
      <c r="F74" s="100">
        <v>2.4222000000000001</v>
      </c>
      <c r="G74" s="104">
        <f t="shared" si="4"/>
        <v>2.4212578499999999</v>
      </c>
      <c r="H74" s="106">
        <v>1833</v>
      </c>
      <c r="I74" s="100">
        <f t="shared" si="5"/>
        <v>12.002182214948173</v>
      </c>
    </row>
    <row r="75" spans="1:9">
      <c r="A75" s="106">
        <v>543</v>
      </c>
      <c r="B75" s="34">
        <v>25</v>
      </c>
      <c r="C75" s="34">
        <v>15</v>
      </c>
      <c r="D75" s="100">
        <v>1.6666669999999999</v>
      </c>
      <c r="E75" s="101">
        <v>1.489851E-2</v>
      </c>
      <c r="F75" s="100">
        <v>2.4394999999999998</v>
      </c>
      <c r="G75" s="104">
        <f t="shared" si="4"/>
        <v>2.4880511699999999</v>
      </c>
      <c r="H75" s="106">
        <v>2066</v>
      </c>
      <c r="I75" s="100">
        <f t="shared" si="5"/>
        <v>12.100677637947724</v>
      </c>
    </row>
    <row r="76" spans="1:9">
      <c r="A76" s="106">
        <v>178</v>
      </c>
      <c r="B76" s="34">
        <v>54</v>
      </c>
      <c r="C76" s="34">
        <v>33</v>
      </c>
      <c r="D76" s="100">
        <v>1.6363639999999999</v>
      </c>
      <c r="E76" s="101">
        <v>8.9990999999999997E-4</v>
      </c>
      <c r="F76" s="100">
        <v>3.5992000000000002</v>
      </c>
      <c r="G76" s="104">
        <f t="shared" si="4"/>
        <v>0.15028496999999999</v>
      </c>
      <c r="H76" s="106">
        <v>4628</v>
      </c>
      <c r="I76" s="100">
        <f t="shared" si="5"/>
        <v>11.668107173725151</v>
      </c>
    </row>
    <row r="77" spans="1:9">
      <c r="A77" s="106">
        <v>906</v>
      </c>
      <c r="B77" s="34">
        <v>56</v>
      </c>
      <c r="C77" s="34">
        <v>35</v>
      </c>
      <c r="D77" s="100">
        <v>1.6</v>
      </c>
      <c r="E77" s="101">
        <v>4.9994999999999998E-4</v>
      </c>
      <c r="F77" s="100">
        <v>3.5169000000000001</v>
      </c>
      <c r="G77" s="104">
        <f t="shared" si="4"/>
        <v>8.3491650000000001E-2</v>
      </c>
      <c r="H77" s="106">
        <v>4497</v>
      </c>
      <c r="I77" s="100">
        <f t="shared" si="5"/>
        <v>12.45274627529464</v>
      </c>
    </row>
    <row r="78" spans="1:9">
      <c r="A78" s="106">
        <v>974</v>
      </c>
      <c r="B78" s="34">
        <v>118</v>
      </c>
      <c r="C78" s="34">
        <v>74</v>
      </c>
      <c r="D78" s="100">
        <v>1.594595</v>
      </c>
      <c r="E78" s="101">
        <v>9.9989999999999996E-5</v>
      </c>
      <c r="F78" s="100">
        <v>5.0523999999999996</v>
      </c>
      <c r="G78" s="104">
        <f t="shared" si="4"/>
        <v>1.6698330000000001E-2</v>
      </c>
      <c r="H78" s="106">
        <v>11418</v>
      </c>
      <c r="I78" s="100">
        <f t="shared" si="5"/>
        <v>10.334559467507445</v>
      </c>
    </row>
    <row r="79" spans="1:9">
      <c r="A79" s="106">
        <v>791</v>
      </c>
      <c r="B79" s="34">
        <v>27</v>
      </c>
      <c r="C79" s="34">
        <v>17</v>
      </c>
      <c r="D79" s="100">
        <v>1.5882350000000001</v>
      </c>
      <c r="E79" s="101">
        <v>1.4498550000000001E-2</v>
      </c>
      <c r="F79" s="100">
        <v>2.4340000000000002</v>
      </c>
      <c r="G79" s="104">
        <f t="shared" si="4"/>
        <v>2.4212578499999999</v>
      </c>
      <c r="H79" s="106">
        <v>2504</v>
      </c>
      <c r="I79" s="100">
        <f t="shared" si="5"/>
        <v>10.782747603833865</v>
      </c>
    </row>
    <row r="80" spans="1:9">
      <c r="A80" s="106">
        <v>173</v>
      </c>
      <c r="B80" s="34">
        <v>19</v>
      </c>
      <c r="C80" s="34">
        <v>12</v>
      </c>
      <c r="D80" s="100">
        <v>1.5833330000000001</v>
      </c>
      <c r="E80" s="101">
        <v>4.0895910000000001E-2</v>
      </c>
      <c r="F80" s="100">
        <v>1.9816</v>
      </c>
      <c r="G80" s="104">
        <f t="shared" si="4"/>
        <v>6.82961697</v>
      </c>
      <c r="H80" s="106">
        <v>1851</v>
      </c>
      <c r="I80" s="100">
        <f t="shared" si="5"/>
        <v>10.264721772015127</v>
      </c>
    </row>
    <row r="81" spans="1:9">
      <c r="A81" s="106">
        <v>9</v>
      </c>
      <c r="B81" s="34">
        <v>11</v>
      </c>
      <c r="C81" s="34">
        <v>7</v>
      </c>
      <c r="D81" s="100">
        <v>1.571429</v>
      </c>
      <c r="E81" s="101">
        <v>0.1092891</v>
      </c>
      <c r="F81" s="100">
        <v>1.4262999999999999</v>
      </c>
      <c r="G81" s="104">
        <f t="shared" si="4"/>
        <v>18.251279700000001</v>
      </c>
      <c r="H81" s="106">
        <v>1037</v>
      </c>
      <c r="I81" s="100">
        <f t="shared" si="5"/>
        <v>10.607521697203472</v>
      </c>
    </row>
    <row r="82" spans="1:9">
      <c r="A82" s="106">
        <v>950</v>
      </c>
      <c r="B82" s="34">
        <v>59</v>
      </c>
      <c r="C82" s="34">
        <v>38</v>
      </c>
      <c r="D82" s="100">
        <v>1.552632</v>
      </c>
      <c r="E82" s="101">
        <v>9.9989999999999996E-5</v>
      </c>
      <c r="F82" s="100">
        <v>3.3740999999999999</v>
      </c>
      <c r="G82" s="104">
        <f t="shared" si="4"/>
        <v>1.6698330000000001E-2</v>
      </c>
      <c r="H82" s="106">
        <v>5686</v>
      </c>
      <c r="I82" s="100">
        <f t="shared" si="5"/>
        <v>10.376362996834331</v>
      </c>
    </row>
    <row r="83" spans="1:9">
      <c r="A83" s="106">
        <v>982</v>
      </c>
      <c r="B83" s="34">
        <v>107</v>
      </c>
      <c r="C83" s="34">
        <v>69</v>
      </c>
      <c r="D83" s="100">
        <v>1.5507249999999999</v>
      </c>
      <c r="E83" s="101">
        <v>4.9994999999999998E-4</v>
      </c>
      <c r="F83" s="100">
        <v>4.4782999999999999</v>
      </c>
      <c r="G83" s="104">
        <f t="shared" si="4"/>
        <v>8.3491650000000001E-2</v>
      </c>
      <c r="H83" s="106">
        <v>10430</v>
      </c>
      <c r="I83" s="100">
        <f t="shared" si="5"/>
        <v>10.258868648130393</v>
      </c>
    </row>
    <row r="84" spans="1:9">
      <c r="A84" s="106">
        <v>865</v>
      </c>
      <c r="B84" s="34">
        <v>43</v>
      </c>
      <c r="C84" s="34">
        <v>28</v>
      </c>
      <c r="D84" s="100">
        <v>1.535714</v>
      </c>
      <c r="E84" s="101">
        <v>3.6996300000000002E-3</v>
      </c>
      <c r="F84" s="100">
        <v>2.8479000000000001</v>
      </c>
      <c r="G84" s="104">
        <f t="shared" si="4"/>
        <v>0.61783821000000005</v>
      </c>
      <c r="H84" s="106">
        <v>3593</v>
      </c>
      <c r="I84" s="100">
        <f t="shared" si="5"/>
        <v>11.967715001391596</v>
      </c>
    </row>
    <row r="85" spans="1:9">
      <c r="A85" s="106">
        <v>899</v>
      </c>
      <c r="B85" s="34">
        <v>55</v>
      </c>
      <c r="C85" s="34">
        <v>36</v>
      </c>
      <c r="D85" s="100">
        <v>1.5277780000000001</v>
      </c>
      <c r="E85" s="101">
        <v>2.8997099999999998E-3</v>
      </c>
      <c r="F85" s="100">
        <v>3.1558999999999999</v>
      </c>
      <c r="G85" s="104">
        <f t="shared" si="4"/>
        <v>0.48425156999999996</v>
      </c>
      <c r="H85" s="106">
        <v>4359</v>
      </c>
      <c r="I85" s="100">
        <f t="shared" si="5"/>
        <v>12.617572837806836</v>
      </c>
    </row>
    <row r="86" spans="1:9">
      <c r="A86" s="106">
        <v>643</v>
      </c>
      <c r="B86" s="34">
        <v>29</v>
      </c>
      <c r="C86" s="34">
        <v>19</v>
      </c>
      <c r="D86" s="100">
        <v>1.526316</v>
      </c>
      <c r="E86" s="101">
        <v>1.329867E-2</v>
      </c>
      <c r="F86" s="100">
        <v>2.355</v>
      </c>
      <c r="G86" s="104">
        <f t="shared" si="4"/>
        <v>2.2208778900000001</v>
      </c>
      <c r="H86" s="106">
        <v>2601</v>
      </c>
      <c r="I86" s="100">
        <f t="shared" si="5"/>
        <v>11.149557862360631</v>
      </c>
    </row>
    <row r="87" spans="1:9">
      <c r="A87" s="106">
        <v>964</v>
      </c>
      <c r="B87" s="34">
        <v>56</v>
      </c>
      <c r="C87" s="34">
        <v>37</v>
      </c>
      <c r="D87" s="100">
        <v>1.513514</v>
      </c>
      <c r="E87" s="101">
        <v>2.4997499999999998E-3</v>
      </c>
      <c r="F87" s="100">
        <v>3.0261999999999998</v>
      </c>
      <c r="G87" s="104">
        <f t="shared" si="4"/>
        <v>0.41745824999999998</v>
      </c>
      <c r="H87" s="106">
        <v>6469</v>
      </c>
      <c r="I87" s="100">
        <f t="shared" si="5"/>
        <v>8.6566702736126135</v>
      </c>
    </row>
    <row r="88" spans="1:9">
      <c r="A88" s="106">
        <v>79</v>
      </c>
      <c r="B88" s="34">
        <v>6</v>
      </c>
      <c r="C88" s="34">
        <v>4</v>
      </c>
      <c r="D88" s="100">
        <v>1.5</v>
      </c>
      <c r="E88" s="101">
        <v>0.2676732</v>
      </c>
      <c r="F88" s="100">
        <v>0.82079999999999997</v>
      </c>
      <c r="G88" s="104">
        <f t="shared" si="4"/>
        <v>44.701424400000001</v>
      </c>
      <c r="H88" s="106">
        <v>666</v>
      </c>
      <c r="I88" s="100">
        <f t="shared" si="5"/>
        <v>9.0090090090090094</v>
      </c>
    </row>
    <row r="89" spans="1:9">
      <c r="A89" s="106">
        <v>80</v>
      </c>
      <c r="B89" s="34">
        <v>18</v>
      </c>
      <c r="C89" s="34">
        <v>12</v>
      </c>
      <c r="D89" s="100">
        <v>1.5</v>
      </c>
      <c r="E89" s="101">
        <v>8.5691429999999999E-2</v>
      </c>
      <c r="F89" s="100">
        <v>1.5933999999999999</v>
      </c>
      <c r="G89" s="104">
        <f t="shared" si="4"/>
        <v>14.31046881</v>
      </c>
      <c r="H89" s="106">
        <v>1861</v>
      </c>
      <c r="I89" s="100">
        <f t="shared" si="5"/>
        <v>9.6722192369693705</v>
      </c>
    </row>
    <row r="90" spans="1:9">
      <c r="A90" s="106">
        <v>232</v>
      </c>
      <c r="B90" s="34">
        <v>3</v>
      </c>
      <c r="C90" s="34">
        <v>2</v>
      </c>
      <c r="D90" s="100">
        <v>1.5</v>
      </c>
      <c r="E90" s="101">
        <v>0.43725629999999999</v>
      </c>
      <c r="F90" s="100">
        <v>0.38769999999999999</v>
      </c>
      <c r="G90" s="104">
        <f t="shared" si="4"/>
        <v>73.021802100000002</v>
      </c>
      <c r="H90" s="106">
        <v>294</v>
      </c>
      <c r="I90" s="100">
        <f t="shared" si="5"/>
        <v>10.204081632653061</v>
      </c>
    </row>
    <row r="91" spans="1:9">
      <c r="A91" s="106">
        <v>921</v>
      </c>
      <c r="B91" s="34">
        <v>46</v>
      </c>
      <c r="C91" s="34">
        <v>31</v>
      </c>
      <c r="D91" s="100">
        <v>1.4838709999999999</v>
      </c>
      <c r="E91" s="101">
        <v>6.4993500000000001E-3</v>
      </c>
      <c r="F91" s="100">
        <v>2.6524000000000001</v>
      </c>
      <c r="G91" s="104">
        <f t="shared" si="4"/>
        <v>1.0853914499999999</v>
      </c>
      <c r="H91" s="106">
        <v>3845</v>
      </c>
      <c r="I91" s="100">
        <f t="shared" si="5"/>
        <v>11.963589076723016</v>
      </c>
    </row>
    <row r="92" spans="1:9">
      <c r="A92" s="106">
        <v>987</v>
      </c>
      <c r="B92" s="34">
        <v>22</v>
      </c>
      <c r="C92" s="34">
        <v>15</v>
      </c>
      <c r="D92" s="100">
        <v>1.4666669999999999</v>
      </c>
      <c r="E92" s="101">
        <v>7.409259E-2</v>
      </c>
      <c r="F92" s="100">
        <v>1.6308</v>
      </c>
      <c r="G92" s="104">
        <f t="shared" si="4"/>
        <v>12.373462529999999</v>
      </c>
      <c r="H92" s="106">
        <v>2498</v>
      </c>
      <c r="I92" s="100">
        <f t="shared" si="5"/>
        <v>8.8070456365092085</v>
      </c>
    </row>
    <row r="93" spans="1:9">
      <c r="A93" s="106">
        <v>969</v>
      </c>
      <c r="B93" s="34">
        <v>104</v>
      </c>
      <c r="C93" s="34">
        <v>71</v>
      </c>
      <c r="D93" s="100">
        <v>1.4647889999999999</v>
      </c>
      <c r="E93" s="101">
        <v>9.9989999999999996E-5</v>
      </c>
      <c r="F93" s="100">
        <v>3.9182000000000001</v>
      </c>
      <c r="G93" s="104">
        <f t="shared" si="4"/>
        <v>1.6698330000000001E-2</v>
      </c>
      <c r="H93" s="106">
        <v>8127</v>
      </c>
      <c r="I93" s="100">
        <f t="shared" si="5"/>
        <v>12.796850006152333</v>
      </c>
    </row>
    <row r="94" spans="1:9">
      <c r="A94" s="106">
        <v>981</v>
      </c>
      <c r="B94" s="34">
        <v>82</v>
      </c>
      <c r="C94" s="34">
        <v>56</v>
      </c>
      <c r="D94" s="100">
        <v>1.464286</v>
      </c>
      <c r="E94" s="101">
        <v>8.9990999999999997E-4</v>
      </c>
      <c r="F94" s="100">
        <v>3.4765000000000001</v>
      </c>
      <c r="G94" s="104">
        <f t="shared" si="4"/>
        <v>0.15028496999999999</v>
      </c>
      <c r="H94" s="106">
        <v>7773</v>
      </c>
      <c r="I94" s="100">
        <f t="shared" si="5"/>
        <v>10.549337450147947</v>
      </c>
    </row>
    <row r="95" spans="1:9">
      <c r="A95" s="106">
        <v>736</v>
      </c>
      <c r="B95" s="34">
        <v>29</v>
      </c>
      <c r="C95" s="34">
        <v>20</v>
      </c>
      <c r="D95" s="100">
        <v>1.45</v>
      </c>
      <c r="E95" s="101">
        <v>3.0096990000000001E-2</v>
      </c>
      <c r="F95" s="100">
        <v>2.0518999999999998</v>
      </c>
      <c r="G95" s="104">
        <f t="shared" si="4"/>
        <v>5.0261973300000005</v>
      </c>
      <c r="H95" s="106">
        <v>2824</v>
      </c>
      <c r="I95" s="100">
        <f t="shared" si="5"/>
        <v>10.269121813031163</v>
      </c>
    </row>
    <row r="96" spans="1:9">
      <c r="A96" s="106">
        <v>14</v>
      </c>
      <c r="B96" s="34">
        <v>13</v>
      </c>
      <c r="C96" s="34">
        <v>9</v>
      </c>
      <c r="D96" s="100">
        <v>1.4444440000000001</v>
      </c>
      <c r="E96" s="101">
        <v>9.2090790000000006E-2</v>
      </c>
      <c r="F96" s="100">
        <v>1.5103</v>
      </c>
      <c r="G96" s="104">
        <f t="shared" si="4"/>
        <v>15.37916193</v>
      </c>
      <c r="H96" s="106">
        <v>1164</v>
      </c>
      <c r="I96" s="100">
        <f t="shared" si="5"/>
        <v>11.168384879725085</v>
      </c>
    </row>
    <row r="97" spans="1:9">
      <c r="A97" s="106">
        <v>948</v>
      </c>
      <c r="B97" s="34">
        <v>13</v>
      </c>
      <c r="C97" s="34">
        <v>9</v>
      </c>
      <c r="D97" s="100">
        <v>1.4444440000000001</v>
      </c>
      <c r="E97" s="101">
        <v>0.14208580000000001</v>
      </c>
      <c r="F97" s="100">
        <v>1.2546999999999999</v>
      </c>
      <c r="G97" s="104">
        <f t="shared" si="4"/>
        <v>23.728328600000001</v>
      </c>
      <c r="H97" s="106">
        <v>1240</v>
      </c>
      <c r="I97" s="100">
        <f t="shared" si="5"/>
        <v>10.483870967741936</v>
      </c>
    </row>
    <row r="98" spans="1:9">
      <c r="A98" s="106">
        <v>25</v>
      </c>
      <c r="B98" s="34">
        <v>30</v>
      </c>
      <c r="C98" s="34">
        <v>21</v>
      </c>
      <c r="D98" s="100">
        <v>1.428571</v>
      </c>
      <c r="E98" s="101">
        <v>4.1295869999999998E-2</v>
      </c>
      <c r="F98" s="100">
        <v>1.9098999999999999</v>
      </c>
      <c r="G98" s="104">
        <f t="shared" si="4"/>
        <v>6.8964102899999995</v>
      </c>
      <c r="H98" s="106">
        <v>2883</v>
      </c>
      <c r="I98" s="100">
        <f t="shared" si="5"/>
        <v>10.40582726326743</v>
      </c>
    </row>
    <row r="99" spans="1:9">
      <c r="A99" s="106">
        <v>50</v>
      </c>
      <c r="B99" s="34">
        <v>10</v>
      </c>
      <c r="C99" s="34">
        <v>7</v>
      </c>
      <c r="D99" s="100">
        <v>1.428571</v>
      </c>
      <c r="E99" s="101">
        <v>0.22407759999999999</v>
      </c>
      <c r="F99" s="100">
        <v>0.92830000000000001</v>
      </c>
      <c r="G99" s="104">
        <f t="shared" si="4"/>
        <v>37.420959199999999</v>
      </c>
      <c r="H99" s="106">
        <v>969</v>
      </c>
      <c r="I99" s="100">
        <f t="shared" si="5"/>
        <v>10.319917440660475</v>
      </c>
    </row>
    <row r="100" spans="1:9">
      <c r="A100" s="106">
        <v>703</v>
      </c>
      <c r="B100" s="34">
        <v>10</v>
      </c>
      <c r="C100" s="34">
        <v>7</v>
      </c>
      <c r="D100" s="100">
        <v>1.428571</v>
      </c>
      <c r="E100" s="101">
        <v>0.17008300000000001</v>
      </c>
      <c r="F100" s="100">
        <v>1.1484000000000001</v>
      </c>
      <c r="G100" s="104">
        <f t="shared" si="4"/>
        <v>28.403861000000003</v>
      </c>
      <c r="H100" s="106">
        <v>866</v>
      </c>
      <c r="I100" s="100">
        <f t="shared" si="5"/>
        <v>11.547344110854503</v>
      </c>
    </row>
    <row r="101" spans="1:9">
      <c r="A101" s="106">
        <v>884</v>
      </c>
      <c r="B101" s="34">
        <v>40</v>
      </c>
      <c r="C101" s="34">
        <v>28</v>
      </c>
      <c r="D101" s="100">
        <v>1.428571</v>
      </c>
      <c r="E101" s="101">
        <v>2.249775E-2</v>
      </c>
      <c r="F101" s="100">
        <v>2.1701999999999999</v>
      </c>
      <c r="G101" s="104">
        <f t="shared" si="4"/>
        <v>3.7571242499999999</v>
      </c>
      <c r="H101" s="106">
        <v>3665</v>
      </c>
      <c r="I101" s="100">
        <f t="shared" si="5"/>
        <v>10.914051841746248</v>
      </c>
    </row>
    <row r="102" spans="1:9">
      <c r="A102" s="106">
        <v>939</v>
      </c>
      <c r="B102" s="34">
        <v>10</v>
      </c>
      <c r="C102" s="34">
        <v>7</v>
      </c>
      <c r="D102" s="100">
        <v>1.428571</v>
      </c>
      <c r="E102" s="101">
        <v>0.21887809999999999</v>
      </c>
      <c r="F102" s="100">
        <v>0.92310000000000003</v>
      </c>
      <c r="G102" s="104">
        <f t="shared" si="4"/>
        <v>36.5526427</v>
      </c>
      <c r="H102" s="106">
        <v>1106</v>
      </c>
      <c r="I102" s="100">
        <f t="shared" si="5"/>
        <v>9.0415913200723335</v>
      </c>
    </row>
    <row r="103" spans="1:9">
      <c r="A103" s="106">
        <v>960</v>
      </c>
      <c r="B103" s="34">
        <v>20</v>
      </c>
      <c r="C103" s="34">
        <v>14</v>
      </c>
      <c r="D103" s="100">
        <v>1.428571</v>
      </c>
      <c r="E103" s="101">
        <v>8.6091390000000004E-2</v>
      </c>
      <c r="F103" s="100">
        <v>1.5193000000000001</v>
      </c>
      <c r="G103" s="104">
        <f t="shared" ref="G103:G134" si="6">E103*167</f>
        <v>14.37726213</v>
      </c>
      <c r="H103" s="106">
        <v>2145</v>
      </c>
      <c r="I103" s="100">
        <f t="shared" ref="I103:I134" si="7">(B103/H103)*1000</f>
        <v>9.3240093240093245</v>
      </c>
    </row>
    <row r="104" spans="1:9">
      <c r="A104" s="106">
        <v>986</v>
      </c>
      <c r="B104" s="34">
        <v>37</v>
      </c>
      <c r="C104" s="34">
        <v>26</v>
      </c>
      <c r="D104" s="100">
        <v>1.4230769999999999</v>
      </c>
      <c r="E104" s="101">
        <v>3.3696629999999998E-2</v>
      </c>
      <c r="F104" s="100">
        <v>2.0407999999999999</v>
      </c>
      <c r="G104" s="104">
        <f t="shared" si="6"/>
        <v>5.6273372099999994</v>
      </c>
      <c r="H104" s="106">
        <v>4097</v>
      </c>
      <c r="I104" s="100">
        <f t="shared" si="7"/>
        <v>9.0309982914327556</v>
      </c>
    </row>
    <row r="105" spans="1:9">
      <c r="A105" s="106">
        <v>794</v>
      </c>
      <c r="B105" s="34">
        <v>31</v>
      </c>
      <c r="C105" s="34">
        <v>22</v>
      </c>
      <c r="D105" s="100">
        <v>1.4090910000000001</v>
      </c>
      <c r="E105" s="101">
        <v>4.489551E-2</v>
      </c>
      <c r="F105" s="100">
        <v>1.7925</v>
      </c>
      <c r="G105" s="104">
        <f t="shared" si="6"/>
        <v>7.4975501700000002</v>
      </c>
      <c r="H105" s="106">
        <v>3443</v>
      </c>
      <c r="I105" s="100">
        <f t="shared" si="7"/>
        <v>9.003775776938717</v>
      </c>
    </row>
    <row r="106" spans="1:9">
      <c r="A106" s="106">
        <v>925</v>
      </c>
      <c r="B106" s="34">
        <v>31</v>
      </c>
      <c r="C106" s="34">
        <v>22</v>
      </c>
      <c r="D106" s="100">
        <v>1.4090910000000001</v>
      </c>
      <c r="E106" s="101">
        <v>5.3294670000000002E-2</v>
      </c>
      <c r="F106" s="100">
        <v>1.7593000000000001</v>
      </c>
      <c r="G106" s="104">
        <f t="shared" si="6"/>
        <v>8.9002098900000011</v>
      </c>
      <c r="H106" s="106">
        <v>3474</v>
      </c>
      <c r="I106" s="100">
        <f t="shared" si="7"/>
        <v>8.9234312032239487</v>
      </c>
    </row>
    <row r="107" spans="1:9">
      <c r="A107" s="106">
        <v>920</v>
      </c>
      <c r="B107" s="34">
        <v>59</v>
      </c>
      <c r="C107" s="34">
        <v>42</v>
      </c>
      <c r="D107" s="100">
        <v>1.4047620000000001</v>
      </c>
      <c r="E107" s="101">
        <v>8.0991899999999992E-3</v>
      </c>
      <c r="F107" s="100">
        <v>2.5312999999999999</v>
      </c>
      <c r="G107" s="104">
        <f t="shared" si="6"/>
        <v>1.3525647299999999</v>
      </c>
      <c r="H107" s="106">
        <v>6474</v>
      </c>
      <c r="I107" s="100">
        <f t="shared" si="7"/>
        <v>9.1133765832561</v>
      </c>
    </row>
    <row r="108" spans="1:9">
      <c r="A108" s="106">
        <v>575</v>
      </c>
      <c r="B108" s="34">
        <v>28</v>
      </c>
      <c r="C108" s="34">
        <v>20</v>
      </c>
      <c r="D108" s="100">
        <v>1.4</v>
      </c>
      <c r="E108" s="101">
        <v>7.0092989999999994E-2</v>
      </c>
      <c r="F108" s="100">
        <v>1.6398999999999999</v>
      </c>
      <c r="G108" s="104">
        <f t="shared" si="6"/>
        <v>11.705529329999999</v>
      </c>
      <c r="H108" s="106">
        <v>2283</v>
      </c>
      <c r="I108" s="100">
        <f t="shared" si="7"/>
        <v>12.264564169951818</v>
      </c>
    </row>
    <row r="109" spans="1:9">
      <c r="A109" s="106">
        <v>832</v>
      </c>
      <c r="B109" s="34">
        <v>29</v>
      </c>
      <c r="C109" s="34">
        <v>21</v>
      </c>
      <c r="D109" s="100">
        <v>1.380952</v>
      </c>
      <c r="E109" s="101">
        <v>7.0892910000000003E-2</v>
      </c>
      <c r="F109" s="100">
        <v>1.6191</v>
      </c>
      <c r="G109" s="104">
        <f t="shared" si="6"/>
        <v>11.83911597</v>
      </c>
      <c r="H109" s="106">
        <v>3550</v>
      </c>
      <c r="I109" s="100">
        <f t="shared" si="7"/>
        <v>8.169014084507042</v>
      </c>
    </row>
    <row r="110" spans="1:9">
      <c r="A110" s="106">
        <v>91</v>
      </c>
      <c r="B110" s="34">
        <v>40</v>
      </c>
      <c r="C110" s="34">
        <v>29</v>
      </c>
      <c r="D110" s="100">
        <v>1.37931</v>
      </c>
      <c r="E110" s="101">
        <v>4.4495550000000002E-2</v>
      </c>
      <c r="F110" s="100">
        <v>1.8354999999999999</v>
      </c>
      <c r="G110" s="104">
        <f t="shared" si="6"/>
        <v>7.4307568499999999</v>
      </c>
      <c r="H110" s="106">
        <v>5215</v>
      </c>
      <c r="I110" s="100">
        <f t="shared" si="7"/>
        <v>7.6701821668264616</v>
      </c>
    </row>
    <row r="111" spans="1:9">
      <c r="A111" s="106">
        <v>57</v>
      </c>
      <c r="B111" s="34">
        <v>51</v>
      </c>
      <c r="C111" s="34">
        <v>37</v>
      </c>
      <c r="D111" s="100">
        <v>1.3783780000000001</v>
      </c>
      <c r="E111" s="101">
        <v>2.7297269999999998E-2</v>
      </c>
      <c r="F111" s="100">
        <v>2.1543000000000001</v>
      </c>
      <c r="G111" s="104">
        <f t="shared" si="6"/>
        <v>4.5586440899999996</v>
      </c>
      <c r="H111" s="106">
        <v>6375</v>
      </c>
      <c r="I111" s="100">
        <f t="shared" si="7"/>
        <v>8</v>
      </c>
    </row>
    <row r="112" spans="1:9">
      <c r="A112" s="106">
        <v>785</v>
      </c>
      <c r="B112" s="34">
        <v>11</v>
      </c>
      <c r="C112" s="34">
        <v>8</v>
      </c>
      <c r="D112" s="100">
        <v>1.375</v>
      </c>
      <c r="E112" s="101">
        <v>0.22527749999999999</v>
      </c>
      <c r="F112" s="100">
        <v>0.91159999999999997</v>
      </c>
      <c r="G112" s="104">
        <f t="shared" si="6"/>
        <v>37.621342499999997</v>
      </c>
      <c r="H112" s="106">
        <v>1050</v>
      </c>
      <c r="I112" s="100">
        <f t="shared" si="7"/>
        <v>10.476190476190476</v>
      </c>
    </row>
    <row r="113" spans="1:9">
      <c r="A113" s="106">
        <v>968</v>
      </c>
      <c r="B113" s="34">
        <v>59</v>
      </c>
      <c r="C113" s="34">
        <v>43</v>
      </c>
      <c r="D113" s="100">
        <v>1.372093</v>
      </c>
      <c r="E113" s="101">
        <v>1.1298870000000001E-2</v>
      </c>
      <c r="F113" s="100">
        <v>2.5021</v>
      </c>
      <c r="G113" s="104">
        <f t="shared" si="6"/>
        <v>1.8869112900000002</v>
      </c>
      <c r="H113" s="106">
        <v>5646</v>
      </c>
      <c r="I113" s="100">
        <f t="shared" si="7"/>
        <v>10.44987601842012</v>
      </c>
    </row>
    <row r="114" spans="1:9">
      <c r="A114" s="106">
        <v>535</v>
      </c>
      <c r="B114" s="34">
        <v>52</v>
      </c>
      <c r="C114" s="34">
        <v>38</v>
      </c>
      <c r="D114" s="100">
        <v>1.3684210000000001</v>
      </c>
      <c r="E114" s="101">
        <v>1.369863E-2</v>
      </c>
      <c r="F114" s="100">
        <v>2.2967</v>
      </c>
      <c r="G114" s="104">
        <f t="shared" si="6"/>
        <v>2.2876712100000001</v>
      </c>
      <c r="H114" s="106">
        <v>5721</v>
      </c>
      <c r="I114" s="100">
        <f t="shared" si="7"/>
        <v>9.0893200489424917</v>
      </c>
    </row>
    <row r="115" spans="1:9">
      <c r="A115" s="106">
        <v>990</v>
      </c>
      <c r="B115" s="34">
        <v>78</v>
      </c>
      <c r="C115" s="34">
        <v>57</v>
      </c>
      <c r="D115" s="100">
        <v>1.3684210000000001</v>
      </c>
      <c r="E115" s="101">
        <v>6.4993500000000001E-3</v>
      </c>
      <c r="F115" s="100">
        <v>2.7017000000000002</v>
      </c>
      <c r="G115" s="104">
        <f t="shared" si="6"/>
        <v>1.0853914499999999</v>
      </c>
      <c r="H115" s="106">
        <v>7860</v>
      </c>
      <c r="I115" s="100">
        <f t="shared" si="7"/>
        <v>9.9236641221374047</v>
      </c>
    </row>
    <row r="116" spans="1:9">
      <c r="A116" s="106">
        <v>42</v>
      </c>
      <c r="B116" s="34">
        <v>15</v>
      </c>
      <c r="C116" s="34">
        <v>11</v>
      </c>
      <c r="D116" s="100">
        <v>1.3636360000000001</v>
      </c>
      <c r="E116" s="101">
        <v>0.14328569999999999</v>
      </c>
      <c r="F116" s="100">
        <v>1.2142999999999999</v>
      </c>
      <c r="G116" s="104">
        <f t="shared" si="6"/>
        <v>23.9287119</v>
      </c>
      <c r="H116" s="106">
        <v>1251</v>
      </c>
      <c r="I116" s="100">
        <f t="shared" si="7"/>
        <v>11.990407673860911</v>
      </c>
    </row>
    <row r="117" spans="1:9">
      <c r="A117" s="106">
        <v>980</v>
      </c>
      <c r="B117" s="34">
        <v>15</v>
      </c>
      <c r="C117" s="34">
        <v>11</v>
      </c>
      <c r="D117" s="100">
        <v>1.3636360000000001</v>
      </c>
      <c r="E117" s="101">
        <v>0.15048500000000001</v>
      </c>
      <c r="F117" s="100">
        <v>1.1847000000000001</v>
      </c>
      <c r="G117" s="104">
        <f t="shared" si="6"/>
        <v>25.130995000000002</v>
      </c>
      <c r="H117" s="106">
        <v>1472</v>
      </c>
      <c r="I117" s="100">
        <f t="shared" si="7"/>
        <v>10.190217391304348</v>
      </c>
    </row>
    <row r="118" spans="1:9">
      <c r="A118" s="106">
        <v>168</v>
      </c>
      <c r="B118" s="34">
        <v>27</v>
      </c>
      <c r="C118" s="34">
        <v>20</v>
      </c>
      <c r="D118" s="100">
        <v>1.35</v>
      </c>
      <c r="E118" s="101">
        <v>7.9692029999999997E-2</v>
      </c>
      <c r="F118" s="100">
        <v>1.5744</v>
      </c>
      <c r="G118" s="104">
        <f t="shared" si="6"/>
        <v>13.308569009999999</v>
      </c>
      <c r="H118" s="106">
        <v>2968</v>
      </c>
      <c r="I118" s="100">
        <f t="shared" si="7"/>
        <v>9.0970350404312672</v>
      </c>
    </row>
    <row r="119" spans="1:9">
      <c r="A119" s="106">
        <v>573</v>
      </c>
      <c r="B119" s="34">
        <v>16</v>
      </c>
      <c r="C119" s="34">
        <v>12</v>
      </c>
      <c r="D119" s="100">
        <v>1.3333330000000001</v>
      </c>
      <c r="E119" s="101">
        <v>0.1608839</v>
      </c>
      <c r="F119" s="100">
        <v>1.1008</v>
      </c>
      <c r="G119" s="104">
        <f t="shared" si="6"/>
        <v>26.8676113</v>
      </c>
      <c r="H119" s="106">
        <v>1514</v>
      </c>
      <c r="I119" s="100">
        <f t="shared" si="7"/>
        <v>10.568031704095112</v>
      </c>
    </row>
    <row r="120" spans="1:9">
      <c r="A120" s="106">
        <v>820</v>
      </c>
      <c r="B120" s="34">
        <v>4</v>
      </c>
      <c r="C120" s="34">
        <v>3</v>
      </c>
      <c r="D120" s="100">
        <v>1.3333330000000001</v>
      </c>
      <c r="E120" s="101">
        <v>0.48405160000000003</v>
      </c>
      <c r="F120" s="100">
        <v>0.22550000000000001</v>
      </c>
      <c r="G120" s="104">
        <f t="shared" si="6"/>
        <v>80.836617200000006</v>
      </c>
      <c r="H120" s="106">
        <v>452</v>
      </c>
      <c r="I120" s="100">
        <f t="shared" si="7"/>
        <v>8.8495575221238933</v>
      </c>
    </row>
    <row r="121" spans="1:9">
      <c r="A121" s="106">
        <v>867</v>
      </c>
      <c r="B121" s="34">
        <v>37</v>
      </c>
      <c r="C121" s="34">
        <v>28</v>
      </c>
      <c r="D121" s="100">
        <v>1.321429</v>
      </c>
      <c r="E121" s="101">
        <v>7.3692629999999995E-2</v>
      </c>
      <c r="F121" s="100">
        <v>1.5874999999999999</v>
      </c>
      <c r="G121" s="104">
        <f t="shared" si="6"/>
        <v>12.306669209999999</v>
      </c>
      <c r="H121" s="106">
        <v>3922</v>
      </c>
      <c r="I121" s="100">
        <f t="shared" si="7"/>
        <v>9.4339622641509422</v>
      </c>
    </row>
    <row r="122" spans="1:9">
      <c r="A122" s="106">
        <v>740</v>
      </c>
      <c r="B122" s="34">
        <v>21</v>
      </c>
      <c r="C122" s="34">
        <v>16</v>
      </c>
      <c r="D122" s="100">
        <v>1.3125</v>
      </c>
      <c r="E122" s="101">
        <v>0.16488349999999999</v>
      </c>
      <c r="F122" s="100">
        <v>1.1089</v>
      </c>
      <c r="G122" s="104">
        <f t="shared" si="6"/>
        <v>27.535544499999997</v>
      </c>
      <c r="H122" s="106">
        <v>2214</v>
      </c>
      <c r="I122" s="100">
        <f t="shared" si="7"/>
        <v>9.4850948509485082</v>
      </c>
    </row>
    <row r="123" spans="1:9">
      <c r="A123" s="106">
        <v>934</v>
      </c>
      <c r="B123" s="34">
        <v>17</v>
      </c>
      <c r="C123" s="34">
        <v>13</v>
      </c>
      <c r="D123" s="100">
        <v>1.3076920000000001</v>
      </c>
      <c r="E123" s="101">
        <v>0.21967800000000001</v>
      </c>
      <c r="F123" s="100">
        <v>0.89329999999999998</v>
      </c>
      <c r="G123" s="104">
        <f t="shared" si="6"/>
        <v>36.686226000000005</v>
      </c>
      <c r="H123" s="106">
        <v>1780</v>
      </c>
      <c r="I123" s="100">
        <f t="shared" si="7"/>
        <v>9.5505617977528097</v>
      </c>
    </row>
    <row r="124" spans="1:9">
      <c r="A124" s="106">
        <v>989</v>
      </c>
      <c r="B124" s="34">
        <v>90</v>
      </c>
      <c r="C124" s="34">
        <v>69</v>
      </c>
      <c r="D124" s="100">
        <v>1.3043480000000001</v>
      </c>
      <c r="E124" s="101">
        <v>5.6994300000000001E-3</v>
      </c>
      <c r="F124" s="100">
        <v>2.5714999999999999</v>
      </c>
      <c r="G124" s="104">
        <f t="shared" si="6"/>
        <v>0.95180481000000006</v>
      </c>
      <c r="H124" s="106">
        <v>9626</v>
      </c>
      <c r="I124" s="100">
        <f t="shared" si="7"/>
        <v>9.3496779555370875</v>
      </c>
    </row>
    <row r="125" spans="1:9">
      <c r="A125" s="106">
        <v>101</v>
      </c>
      <c r="B125" s="34">
        <v>13</v>
      </c>
      <c r="C125" s="34">
        <v>10</v>
      </c>
      <c r="D125" s="100">
        <v>1.3</v>
      </c>
      <c r="E125" s="101">
        <v>0.2384762</v>
      </c>
      <c r="F125" s="100">
        <v>0.82589999999999997</v>
      </c>
      <c r="G125" s="104">
        <f t="shared" si="6"/>
        <v>39.825525399999997</v>
      </c>
      <c r="H125" s="106">
        <v>1367</v>
      </c>
      <c r="I125" s="100">
        <f t="shared" si="7"/>
        <v>9.5098756400877846</v>
      </c>
    </row>
    <row r="126" spans="1:9">
      <c r="A126" s="106">
        <v>529</v>
      </c>
      <c r="B126" s="34">
        <v>13</v>
      </c>
      <c r="C126" s="34">
        <v>10</v>
      </c>
      <c r="D126" s="100">
        <v>1.3</v>
      </c>
      <c r="E126" s="101">
        <v>0.21767819999999999</v>
      </c>
      <c r="F126" s="100">
        <v>0.94230000000000003</v>
      </c>
      <c r="G126" s="104">
        <f t="shared" si="6"/>
        <v>36.352259400000001</v>
      </c>
      <c r="H126" s="106">
        <v>1474</v>
      </c>
      <c r="I126" s="100">
        <f t="shared" si="7"/>
        <v>8.8195386702849383</v>
      </c>
    </row>
    <row r="127" spans="1:9">
      <c r="A127" s="106">
        <v>803</v>
      </c>
      <c r="B127" s="34">
        <v>76</v>
      </c>
      <c r="C127" s="34">
        <v>59</v>
      </c>
      <c r="D127" s="100">
        <v>1.2881359999999999</v>
      </c>
      <c r="E127" s="101">
        <v>1.6098390000000001E-2</v>
      </c>
      <c r="F127" s="100">
        <v>2.2442000000000002</v>
      </c>
      <c r="G127" s="104">
        <f t="shared" si="6"/>
        <v>2.6884311300000001</v>
      </c>
      <c r="H127" s="106">
        <v>7955</v>
      </c>
      <c r="I127" s="100">
        <f t="shared" si="7"/>
        <v>9.5537397862979265</v>
      </c>
    </row>
    <row r="128" spans="1:9">
      <c r="A128" s="106">
        <v>949</v>
      </c>
      <c r="B128" s="34">
        <v>53</v>
      </c>
      <c r="C128" s="34">
        <v>42</v>
      </c>
      <c r="D128" s="100">
        <v>1.2619050000000001</v>
      </c>
      <c r="E128" s="101">
        <v>6.8093189999999998E-2</v>
      </c>
      <c r="F128" s="100">
        <v>1.5967</v>
      </c>
      <c r="G128" s="104">
        <f t="shared" si="6"/>
        <v>11.371562729999999</v>
      </c>
      <c r="H128" s="106">
        <v>5864</v>
      </c>
      <c r="I128" s="100">
        <f t="shared" si="7"/>
        <v>9.038199181446112</v>
      </c>
    </row>
    <row r="129" spans="1:9">
      <c r="A129" s="106">
        <v>45</v>
      </c>
      <c r="B129" s="34">
        <v>5</v>
      </c>
      <c r="C129" s="34">
        <v>4</v>
      </c>
      <c r="D129" s="100">
        <v>1.25</v>
      </c>
      <c r="E129" s="101">
        <v>0.43605640000000001</v>
      </c>
      <c r="F129" s="100">
        <v>0.34820000000000001</v>
      </c>
      <c r="G129" s="104">
        <f t="shared" si="6"/>
        <v>72.821418800000004</v>
      </c>
      <c r="H129" s="106">
        <v>576</v>
      </c>
      <c r="I129" s="100">
        <f t="shared" si="7"/>
        <v>8.6805555555555554</v>
      </c>
    </row>
    <row r="130" spans="1:9">
      <c r="A130" s="106">
        <v>944</v>
      </c>
      <c r="B130" s="34">
        <v>35</v>
      </c>
      <c r="C130" s="34">
        <v>28</v>
      </c>
      <c r="D130" s="100">
        <v>1.25</v>
      </c>
      <c r="E130" s="101">
        <v>0.1184882</v>
      </c>
      <c r="F130" s="100">
        <v>1.2789999999999999</v>
      </c>
      <c r="G130" s="104">
        <f t="shared" si="6"/>
        <v>19.7875294</v>
      </c>
      <c r="H130" s="106">
        <v>3720</v>
      </c>
      <c r="I130" s="100">
        <f t="shared" si="7"/>
        <v>9.408602150537634</v>
      </c>
    </row>
    <row r="131" spans="1:9">
      <c r="A131" s="106">
        <v>945</v>
      </c>
      <c r="B131" s="34">
        <v>32</v>
      </c>
      <c r="C131" s="34">
        <v>26</v>
      </c>
      <c r="D131" s="100">
        <v>1.230769</v>
      </c>
      <c r="E131" s="101">
        <v>0.15208479999999999</v>
      </c>
      <c r="F131" s="100">
        <v>1.1304000000000001</v>
      </c>
      <c r="G131" s="104">
        <f t="shared" si="6"/>
        <v>25.398161599999998</v>
      </c>
      <c r="H131" s="106">
        <v>3935</v>
      </c>
      <c r="I131" s="100">
        <f t="shared" si="7"/>
        <v>8.132147395171538</v>
      </c>
    </row>
    <row r="132" spans="1:9">
      <c r="A132" s="106">
        <v>816</v>
      </c>
      <c r="B132" s="34">
        <v>11</v>
      </c>
      <c r="C132" s="34">
        <v>9</v>
      </c>
      <c r="D132" s="100">
        <v>1.2222219999999999</v>
      </c>
      <c r="E132" s="101">
        <v>0.27567239999999998</v>
      </c>
      <c r="F132" s="100">
        <v>0.73860000000000003</v>
      </c>
      <c r="G132" s="104">
        <f t="shared" si="6"/>
        <v>46.037290799999994</v>
      </c>
      <c r="H132" s="106">
        <v>1253</v>
      </c>
      <c r="I132" s="100">
        <f t="shared" si="7"/>
        <v>8.7789305666400637</v>
      </c>
    </row>
    <row r="133" spans="1:9">
      <c r="A133" s="106">
        <v>877</v>
      </c>
      <c r="B133" s="34">
        <v>17</v>
      </c>
      <c r="C133" s="34">
        <v>14</v>
      </c>
      <c r="D133" s="100">
        <v>1.214286</v>
      </c>
      <c r="E133" s="101">
        <v>0.2160784</v>
      </c>
      <c r="F133" s="100">
        <v>0.89080000000000004</v>
      </c>
      <c r="G133" s="104">
        <f t="shared" si="6"/>
        <v>36.085092799999998</v>
      </c>
      <c r="H133" s="106">
        <v>1895</v>
      </c>
      <c r="I133" s="100">
        <f t="shared" si="7"/>
        <v>8.9709762532981543</v>
      </c>
    </row>
    <row r="134" spans="1:9">
      <c r="A134" s="106">
        <v>205</v>
      </c>
      <c r="B134" s="34">
        <v>6</v>
      </c>
      <c r="C134" s="34">
        <v>5</v>
      </c>
      <c r="D134" s="100">
        <v>1.2</v>
      </c>
      <c r="E134" s="101">
        <v>0.40725929999999999</v>
      </c>
      <c r="F134" s="100">
        <v>0.37630000000000002</v>
      </c>
      <c r="G134" s="104">
        <f t="shared" si="6"/>
        <v>68.012303099999997</v>
      </c>
      <c r="H134" s="106">
        <v>691</v>
      </c>
      <c r="I134" s="100">
        <f t="shared" si="7"/>
        <v>8.6830680173661374</v>
      </c>
    </row>
    <row r="135" spans="1:9">
      <c r="A135" s="106">
        <v>296</v>
      </c>
      <c r="B135" s="34">
        <v>12</v>
      </c>
      <c r="C135" s="34">
        <v>10</v>
      </c>
      <c r="D135" s="100">
        <v>1.2</v>
      </c>
      <c r="E135" s="101">
        <v>0.29007100000000002</v>
      </c>
      <c r="F135" s="100">
        <v>0.68810000000000004</v>
      </c>
      <c r="G135" s="104">
        <f t="shared" ref="G135:G166" si="8">E135*167</f>
        <v>48.441857000000006</v>
      </c>
      <c r="H135" s="106">
        <v>1581</v>
      </c>
      <c r="I135" s="100">
        <f t="shared" ref="I135:I166" si="9">(B135/H135)*1000</f>
        <v>7.5901328273244779</v>
      </c>
    </row>
    <row r="136" spans="1:9">
      <c r="A136" s="106">
        <v>355</v>
      </c>
      <c r="B136" s="34">
        <v>6</v>
      </c>
      <c r="C136" s="34">
        <v>5</v>
      </c>
      <c r="D136" s="100">
        <v>1.2</v>
      </c>
      <c r="E136" s="101">
        <v>0.36646339999999999</v>
      </c>
      <c r="F136" s="100">
        <v>0.51749999999999996</v>
      </c>
      <c r="G136" s="104">
        <f t="shared" si="8"/>
        <v>61.199387799999997</v>
      </c>
      <c r="H136" s="106">
        <v>608</v>
      </c>
      <c r="I136" s="100">
        <f t="shared" si="9"/>
        <v>9.8684210526315788</v>
      </c>
    </row>
    <row r="137" spans="1:9">
      <c r="A137" s="106">
        <v>768</v>
      </c>
      <c r="B137" s="34">
        <v>12</v>
      </c>
      <c r="C137" s="34">
        <v>10</v>
      </c>
      <c r="D137" s="100">
        <v>1.2</v>
      </c>
      <c r="E137" s="101">
        <v>0.30966900000000003</v>
      </c>
      <c r="F137" s="100">
        <v>0.61899999999999999</v>
      </c>
      <c r="G137" s="104">
        <f t="shared" si="8"/>
        <v>51.714723000000006</v>
      </c>
      <c r="H137" s="106">
        <v>1141</v>
      </c>
      <c r="I137" s="100">
        <f t="shared" si="9"/>
        <v>10.517090271691499</v>
      </c>
    </row>
    <row r="138" spans="1:9">
      <c r="A138" s="106">
        <v>971</v>
      </c>
      <c r="B138" s="34">
        <v>60</v>
      </c>
      <c r="C138" s="34">
        <v>52</v>
      </c>
      <c r="D138" s="100">
        <v>1.1538459999999999</v>
      </c>
      <c r="E138" s="101">
        <v>0.14968500000000001</v>
      </c>
      <c r="F138" s="100">
        <v>1.1020000000000001</v>
      </c>
      <c r="G138" s="104">
        <f t="shared" si="8"/>
        <v>24.997395000000001</v>
      </c>
      <c r="H138" s="106">
        <v>7202</v>
      </c>
      <c r="I138" s="100">
        <f t="shared" si="9"/>
        <v>8.3310191613440701</v>
      </c>
    </row>
    <row r="139" spans="1:9">
      <c r="A139" s="106">
        <v>937</v>
      </c>
      <c r="B139" s="34">
        <v>19</v>
      </c>
      <c r="C139" s="34">
        <v>17</v>
      </c>
      <c r="D139" s="100">
        <v>1.1176470000000001</v>
      </c>
      <c r="E139" s="101">
        <v>0.34326570000000001</v>
      </c>
      <c r="F139" s="100">
        <v>0.51990000000000003</v>
      </c>
      <c r="G139" s="104">
        <f t="shared" si="8"/>
        <v>57.3253719</v>
      </c>
      <c r="H139" s="106">
        <v>2524</v>
      </c>
      <c r="I139" s="100">
        <f t="shared" si="9"/>
        <v>7.5277337559429478</v>
      </c>
    </row>
    <row r="140" spans="1:9">
      <c r="A140" s="106">
        <v>222</v>
      </c>
      <c r="B140" s="34">
        <v>10</v>
      </c>
      <c r="C140" s="34">
        <v>9</v>
      </c>
      <c r="D140" s="100">
        <v>1.111111</v>
      </c>
      <c r="E140" s="101">
        <v>0.37126290000000001</v>
      </c>
      <c r="F140" s="100">
        <v>0.44840000000000002</v>
      </c>
      <c r="G140" s="104">
        <f t="shared" si="8"/>
        <v>62.000904300000002</v>
      </c>
      <c r="H140" s="106">
        <v>1369</v>
      </c>
      <c r="I140" s="100">
        <f t="shared" si="9"/>
        <v>7.3046018991964941</v>
      </c>
    </row>
    <row r="141" spans="1:9">
      <c r="A141" s="106">
        <v>963</v>
      </c>
      <c r="B141" s="34">
        <v>60</v>
      </c>
      <c r="C141" s="34">
        <v>54</v>
      </c>
      <c r="D141" s="100">
        <v>1.111111</v>
      </c>
      <c r="E141" s="101">
        <v>0.24767520000000001</v>
      </c>
      <c r="F141" s="100">
        <v>0.73519999999999996</v>
      </c>
      <c r="G141" s="104">
        <f t="shared" si="8"/>
        <v>41.361758399999999</v>
      </c>
      <c r="H141" s="106">
        <v>7545</v>
      </c>
      <c r="I141" s="100">
        <f t="shared" si="9"/>
        <v>7.9522862823061624</v>
      </c>
    </row>
    <row r="142" spans="1:9">
      <c r="A142" s="106">
        <v>436</v>
      </c>
      <c r="B142" s="34">
        <v>11</v>
      </c>
      <c r="C142" s="34">
        <v>10</v>
      </c>
      <c r="D142" s="100">
        <v>1.1000000000000001</v>
      </c>
      <c r="E142" s="101">
        <v>0.42885709999999999</v>
      </c>
      <c r="F142" s="100">
        <v>0.2581</v>
      </c>
      <c r="G142" s="104">
        <f t="shared" si="8"/>
        <v>71.619135700000001</v>
      </c>
      <c r="H142" s="106">
        <v>1422</v>
      </c>
      <c r="I142" s="100">
        <f t="shared" si="9"/>
        <v>7.7355836849507735</v>
      </c>
    </row>
    <row r="143" spans="1:9">
      <c r="A143" s="106">
        <v>829</v>
      </c>
      <c r="B143" s="34">
        <v>12</v>
      </c>
      <c r="C143" s="34">
        <v>11</v>
      </c>
      <c r="D143" s="100">
        <v>1.0909089999999999</v>
      </c>
      <c r="E143" s="101">
        <v>0.45565440000000001</v>
      </c>
      <c r="F143" s="100">
        <v>0.23400000000000001</v>
      </c>
      <c r="G143" s="104">
        <f t="shared" si="8"/>
        <v>76.094284799999997</v>
      </c>
      <c r="H143" s="106">
        <v>1820</v>
      </c>
      <c r="I143" s="100">
        <f t="shared" si="9"/>
        <v>6.5934065934065931</v>
      </c>
    </row>
    <row r="144" spans="1:9">
      <c r="A144" s="106">
        <v>914</v>
      </c>
      <c r="B144" s="34">
        <v>28</v>
      </c>
      <c r="C144" s="34">
        <v>26</v>
      </c>
      <c r="D144" s="100">
        <v>1.0769230000000001</v>
      </c>
      <c r="E144" s="101">
        <v>0.38086189999999998</v>
      </c>
      <c r="F144" s="100">
        <v>0.36320000000000002</v>
      </c>
      <c r="G144" s="104">
        <f t="shared" si="8"/>
        <v>63.603937299999998</v>
      </c>
      <c r="H144" s="106">
        <v>3603</v>
      </c>
      <c r="I144" s="100">
        <f t="shared" si="9"/>
        <v>7.7713016930335836</v>
      </c>
    </row>
    <row r="145" spans="1:9">
      <c r="A145" s="106">
        <v>941</v>
      </c>
      <c r="B145" s="34">
        <v>15</v>
      </c>
      <c r="C145" s="34">
        <v>14</v>
      </c>
      <c r="D145" s="100">
        <v>1.071429</v>
      </c>
      <c r="E145" s="101">
        <v>0.41525849999999997</v>
      </c>
      <c r="F145" s="100">
        <v>0.32269999999999999</v>
      </c>
      <c r="G145" s="104">
        <f t="shared" si="8"/>
        <v>69.348169499999997</v>
      </c>
      <c r="H145" s="106">
        <v>1880</v>
      </c>
      <c r="I145" s="100">
        <f t="shared" si="9"/>
        <v>7.9787234042553186</v>
      </c>
    </row>
    <row r="146" spans="1:9">
      <c r="A146" s="106">
        <v>942</v>
      </c>
      <c r="B146" s="34">
        <v>24</v>
      </c>
      <c r="C146" s="34">
        <v>23</v>
      </c>
      <c r="D146" s="100">
        <v>1.0434779999999999</v>
      </c>
      <c r="E146" s="101">
        <v>0.41085890000000003</v>
      </c>
      <c r="F146" s="100">
        <v>0.28149999999999997</v>
      </c>
      <c r="G146" s="104">
        <f t="shared" si="8"/>
        <v>68.613436300000004</v>
      </c>
      <c r="H146" s="106">
        <v>3546</v>
      </c>
      <c r="I146" s="100">
        <f t="shared" si="9"/>
        <v>6.7681895093062607</v>
      </c>
    </row>
    <row r="147" spans="1:9">
      <c r="A147" s="106">
        <v>24</v>
      </c>
      <c r="B147" s="34">
        <v>7</v>
      </c>
      <c r="C147" s="34">
        <v>7</v>
      </c>
      <c r="D147" s="100">
        <v>1</v>
      </c>
      <c r="E147" s="101">
        <v>0.55044499999999996</v>
      </c>
      <c r="F147" s="100">
        <v>-0.12189999999999999</v>
      </c>
      <c r="G147" s="104">
        <f t="shared" si="8"/>
        <v>91.924314999999993</v>
      </c>
      <c r="H147" s="106">
        <v>1083</v>
      </c>
      <c r="I147" s="100">
        <f t="shared" si="9"/>
        <v>6.4635272391505074</v>
      </c>
    </row>
    <row r="148" spans="1:9">
      <c r="A148" s="106">
        <v>70</v>
      </c>
      <c r="B148" s="34">
        <v>11</v>
      </c>
      <c r="C148" s="34">
        <v>11</v>
      </c>
      <c r="D148" s="100">
        <v>1</v>
      </c>
      <c r="E148" s="101">
        <v>0.57844220000000002</v>
      </c>
      <c r="F148" s="100">
        <v>-1.6999999999999999E-3</v>
      </c>
      <c r="G148" s="104">
        <f t="shared" si="8"/>
        <v>96.599847400000002</v>
      </c>
      <c r="H148" s="106">
        <v>1688</v>
      </c>
      <c r="I148" s="100">
        <f t="shared" si="9"/>
        <v>6.5165876777251182</v>
      </c>
    </row>
    <row r="149" spans="1:9">
      <c r="A149" s="106">
        <v>99</v>
      </c>
      <c r="B149" s="34">
        <v>5</v>
      </c>
      <c r="C149" s="34">
        <v>5</v>
      </c>
      <c r="D149" s="100">
        <v>1</v>
      </c>
      <c r="E149" s="101">
        <v>0.5692431</v>
      </c>
      <c r="F149" s="100">
        <v>-0.1177</v>
      </c>
      <c r="G149" s="104">
        <f t="shared" si="8"/>
        <v>95.063597700000003</v>
      </c>
      <c r="H149" s="106">
        <v>630</v>
      </c>
      <c r="I149" s="100">
        <f t="shared" si="9"/>
        <v>7.9365079365079358</v>
      </c>
    </row>
    <row r="150" spans="1:9">
      <c r="A150" s="106">
        <v>185</v>
      </c>
      <c r="B150" s="34">
        <v>11</v>
      </c>
      <c r="C150" s="34">
        <v>11</v>
      </c>
      <c r="D150" s="100">
        <v>1</v>
      </c>
      <c r="E150" s="101">
        <v>0.5712429</v>
      </c>
      <c r="F150" s="100">
        <v>-2.18E-2</v>
      </c>
      <c r="G150" s="104">
        <f t="shared" si="8"/>
        <v>95.397564299999999</v>
      </c>
      <c r="H150" s="106">
        <v>1442</v>
      </c>
      <c r="I150" s="100">
        <f t="shared" si="9"/>
        <v>7.6282940360610265</v>
      </c>
    </row>
    <row r="151" spans="1:9">
      <c r="A151" s="106">
        <v>234</v>
      </c>
      <c r="B151" s="34">
        <v>3</v>
      </c>
      <c r="C151" s="34">
        <v>3</v>
      </c>
      <c r="D151" s="100">
        <v>1</v>
      </c>
      <c r="E151" s="101">
        <v>0.62843720000000003</v>
      </c>
      <c r="F151" s="100">
        <v>-2.9700000000000001E-2</v>
      </c>
      <c r="G151" s="104">
        <f t="shared" si="8"/>
        <v>104.9490124</v>
      </c>
      <c r="H151" s="106">
        <v>382</v>
      </c>
      <c r="I151" s="100">
        <f t="shared" si="9"/>
        <v>7.8534031413612562</v>
      </c>
    </row>
    <row r="152" spans="1:9">
      <c r="A152" s="106">
        <v>334</v>
      </c>
      <c r="B152" s="34">
        <v>8</v>
      </c>
      <c r="C152" s="34">
        <v>8</v>
      </c>
      <c r="D152" s="100">
        <v>1</v>
      </c>
      <c r="E152" s="101">
        <v>0.54124589999999995</v>
      </c>
      <c r="F152" s="100">
        <v>1.9599999999999999E-2</v>
      </c>
      <c r="G152" s="104">
        <f t="shared" si="8"/>
        <v>90.388065299999994</v>
      </c>
      <c r="H152" s="106">
        <v>985</v>
      </c>
      <c r="I152" s="100">
        <f t="shared" si="9"/>
        <v>8.1218274111675139</v>
      </c>
    </row>
    <row r="153" spans="1:9">
      <c r="A153" s="106">
        <v>833</v>
      </c>
      <c r="B153" s="34">
        <v>6</v>
      </c>
      <c r="C153" s="34">
        <v>6</v>
      </c>
      <c r="D153" s="100">
        <v>1</v>
      </c>
      <c r="E153" s="101">
        <v>0.50724930000000001</v>
      </c>
      <c r="F153" s="100">
        <v>0.12429999999999999</v>
      </c>
      <c r="G153" s="104">
        <f t="shared" si="8"/>
        <v>84.710633099999995</v>
      </c>
      <c r="H153" s="106">
        <v>731</v>
      </c>
      <c r="I153" s="100">
        <f t="shared" si="9"/>
        <v>8.207934336525307</v>
      </c>
    </row>
    <row r="154" spans="1:9">
      <c r="A154" s="106">
        <v>881</v>
      </c>
      <c r="B154" s="34">
        <v>10</v>
      </c>
      <c r="C154" s="34">
        <v>10</v>
      </c>
      <c r="D154" s="100">
        <v>1</v>
      </c>
      <c r="E154" s="101">
        <v>0.53404660000000004</v>
      </c>
      <c r="F154" s="100">
        <v>2.4299999999999999E-2</v>
      </c>
      <c r="G154" s="104">
        <f t="shared" si="8"/>
        <v>89.185782200000006</v>
      </c>
      <c r="H154" s="106">
        <v>1264</v>
      </c>
      <c r="I154" s="100">
        <f t="shared" si="9"/>
        <v>7.9113924050632916</v>
      </c>
    </row>
    <row r="155" spans="1:9">
      <c r="A155" s="106">
        <v>930</v>
      </c>
      <c r="B155" s="34">
        <v>4</v>
      </c>
      <c r="C155" s="34">
        <v>4</v>
      </c>
      <c r="D155" s="100">
        <v>1</v>
      </c>
      <c r="E155" s="101">
        <v>0.56764320000000001</v>
      </c>
      <c r="F155" s="100">
        <v>-0.114</v>
      </c>
      <c r="G155" s="104">
        <f t="shared" si="8"/>
        <v>94.796414400000003</v>
      </c>
      <c r="H155" s="106">
        <v>653</v>
      </c>
      <c r="I155" s="100">
        <f t="shared" si="9"/>
        <v>6.1255742725880555</v>
      </c>
    </row>
    <row r="156" spans="1:9">
      <c r="A156" s="106">
        <v>544</v>
      </c>
      <c r="B156" s="34">
        <v>36</v>
      </c>
      <c r="C156" s="34">
        <v>37</v>
      </c>
      <c r="D156" s="100">
        <v>0.97297299999999998</v>
      </c>
      <c r="E156" s="101">
        <v>0.4484552</v>
      </c>
      <c r="F156" s="100">
        <v>-0.21859999999999999</v>
      </c>
      <c r="G156" s="104">
        <f t="shared" si="8"/>
        <v>74.892018399999998</v>
      </c>
      <c r="H156" s="106">
        <v>4971</v>
      </c>
      <c r="I156" s="100">
        <f t="shared" si="9"/>
        <v>7.2420036210018104</v>
      </c>
    </row>
    <row r="157" spans="1:9">
      <c r="A157" s="106">
        <v>923</v>
      </c>
      <c r="B157" s="34">
        <v>28</v>
      </c>
      <c r="C157" s="34">
        <v>29</v>
      </c>
      <c r="D157" s="100">
        <v>0.96551719999999996</v>
      </c>
      <c r="E157" s="101">
        <v>0.47085290000000002</v>
      </c>
      <c r="F157" s="100">
        <v>-0.21390000000000001</v>
      </c>
      <c r="G157" s="104">
        <f t="shared" si="8"/>
        <v>78.6324343</v>
      </c>
      <c r="H157" s="106">
        <v>3793</v>
      </c>
      <c r="I157" s="100">
        <f t="shared" si="9"/>
        <v>7.3820195096229897</v>
      </c>
    </row>
    <row r="158" spans="1:9">
      <c r="A158" s="106">
        <v>110</v>
      </c>
      <c r="B158" s="34">
        <v>11</v>
      </c>
      <c r="C158" s="34">
        <v>12</v>
      </c>
      <c r="D158" s="100">
        <v>0.91666669999999995</v>
      </c>
      <c r="E158" s="101">
        <v>0.4228577</v>
      </c>
      <c r="F158" s="100">
        <v>-0.3826</v>
      </c>
      <c r="G158" s="104">
        <f t="shared" si="8"/>
        <v>70.617235899999997</v>
      </c>
      <c r="H158" s="106">
        <v>2172</v>
      </c>
      <c r="I158" s="100">
        <f t="shared" si="9"/>
        <v>5.0644567219152856</v>
      </c>
    </row>
    <row r="159" spans="1:9">
      <c r="A159" s="106">
        <v>279</v>
      </c>
      <c r="B159" s="34">
        <v>9</v>
      </c>
      <c r="C159" s="34">
        <v>10</v>
      </c>
      <c r="D159" s="100">
        <v>0.9</v>
      </c>
      <c r="E159" s="101">
        <v>0.45845419999999998</v>
      </c>
      <c r="F159" s="100">
        <v>-0.3155</v>
      </c>
      <c r="G159" s="104">
        <f t="shared" si="8"/>
        <v>76.561851399999995</v>
      </c>
      <c r="H159" s="106">
        <v>1582</v>
      </c>
      <c r="I159" s="100">
        <f t="shared" si="9"/>
        <v>5.6890012642225036</v>
      </c>
    </row>
    <row r="160" spans="1:9">
      <c r="A160" s="106">
        <v>145</v>
      </c>
      <c r="B160" s="34">
        <v>8</v>
      </c>
      <c r="C160" s="34">
        <v>9</v>
      </c>
      <c r="D160" s="100">
        <v>0.88888889999999998</v>
      </c>
      <c r="E160" s="101">
        <v>0.41525849999999997</v>
      </c>
      <c r="F160" s="100">
        <v>-0.44600000000000001</v>
      </c>
      <c r="G160" s="104">
        <f t="shared" si="8"/>
        <v>69.348169499999997</v>
      </c>
      <c r="H160" s="106">
        <v>1378</v>
      </c>
      <c r="I160" s="100">
        <f t="shared" si="9"/>
        <v>5.8055152394775034</v>
      </c>
    </row>
    <row r="161" spans="1:9">
      <c r="A161" s="106">
        <v>513</v>
      </c>
      <c r="B161" s="34">
        <v>4</v>
      </c>
      <c r="C161" s="34">
        <v>4.5</v>
      </c>
      <c r="D161" s="100">
        <v>0.88888889999999998</v>
      </c>
      <c r="E161" s="101">
        <v>0.50004999999999999</v>
      </c>
      <c r="F161" s="100">
        <v>-0.31759999999999999</v>
      </c>
      <c r="G161" s="104">
        <f t="shared" si="8"/>
        <v>83.508349999999993</v>
      </c>
      <c r="H161" s="106">
        <v>557</v>
      </c>
      <c r="I161" s="100">
        <f t="shared" si="9"/>
        <v>7.1813285457809695</v>
      </c>
    </row>
    <row r="162" spans="1:9">
      <c r="A162" s="106">
        <v>756</v>
      </c>
      <c r="B162" s="34">
        <v>6</v>
      </c>
      <c r="C162" s="34">
        <v>7</v>
      </c>
      <c r="D162" s="100">
        <v>0.85714290000000004</v>
      </c>
      <c r="E162" s="101">
        <v>0.49325069999999999</v>
      </c>
      <c r="F162" s="100">
        <v>-0.27450000000000002</v>
      </c>
      <c r="G162" s="104">
        <f t="shared" si="8"/>
        <v>82.372866899999991</v>
      </c>
      <c r="H162" s="106">
        <v>885</v>
      </c>
      <c r="I162" s="100">
        <f t="shared" si="9"/>
        <v>6.7796610169491522</v>
      </c>
    </row>
    <row r="163" spans="1:9">
      <c r="A163" s="106">
        <v>872</v>
      </c>
      <c r="B163" s="34">
        <v>22</v>
      </c>
      <c r="C163" s="34">
        <v>26</v>
      </c>
      <c r="D163" s="100">
        <v>0.84615379999999996</v>
      </c>
      <c r="E163" s="101">
        <v>0.22087789999999999</v>
      </c>
      <c r="F163" s="100">
        <v>-0.86080000000000001</v>
      </c>
      <c r="G163" s="104">
        <f t="shared" si="8"/>
        <v>36.886609299999996</v>
      </c>
      <c r="H163" s="106">
        <v>4110</v>
      </c>
      <c r="I163" s="100">
        <f t="shared" si="9"/>
        <v>5.3527980535279802</v>
      </c>
    </row>
    <row r="164" spans="1:9">
      <c r="A164" s="106">
        <v>976</v>
      </c>
      <c r="B164" s="34">
        <v>14</v>
      </c>
      <c r="C164" s="34">
        <v>17</v>
      </c>
      <c r="D164" s="100">
        <v>0.82352939999999997</v>
      </c>
      <c r="E164" s="101">
        <v>0.2588741</v>
      </c>
      <c r="F164" s="100">
        <v>-0.7873</v>
      </c>
      <c r="G164" s="104">
        <f t="shared" si="8"/>
        <v>43.231974700000002</v>
      </c>
      <c r="H164" s="106">
        <v>2489</v>
      </c>
      <c r="I164" s="100">
        <f t="shared" si="9"/>
        <v>5.6247488951386098</v>
      </c>
    </row>
    <row r="165" spans="1:9">
      <c r="A165" s="106">
        <v>65</v>
      </c>
      <c r="B165" s="34">
        <v>13</v>
      </c>
      <c r="C165" s="34">
        <v>16</v>
      </c>
      <c r="D165" s="100">
        <v>0.8125</v>
      </c>
      <c r="E165" s="101">
        <v>0.28527150000000001</v>
      </c>
      <c r="F165" s="100">
        <v>-0.72040000000000004</v>
      </c>
      <c r="G165" s="104">
        <f t="shared" si="8"/>
        <v>47.640340500000001</v>
      </c>
      <c r="H165" s="106">
        <v>2452</v>
      </c>
      <c r="I165" s="100">
        <f t="shared" si="9"/>
        <v>5.3017944535073411</v>
      </c>
    </row>
    <row r="166" spans="1:9">
      <c r="A166" s="106">
        <v>978</v>
      </c>
      <c r="B166" s="34">
        <v>4</v>
      </c>
      <c r="C166" s="34">
        <v>5</v>
      </c>
      <c r="D166" s="100">
        <v>0.8</v>
      </c>
      <c r="E166" s="101">
        <v>0.37886209999999998</v>
      </c>
      <c r="F166" s="100">
        <v>-0.57989999999999997</v>
      </c>
      <c r="G166" s="104">
        <f t="shared" si="8"/>
        <v>63.269970699999995</v>
      </c>
      <c r="H166" s="106">
        <v>840</v>
      </c>
      <c r="I166" s="100">
        <f t="shared" si="9"/>
        <v>4.7619047619047628</v>
      </c>
    </row>
    <row r="167" spans="1:9">
      <c r="A167" s="106">
        <v>931</v>
      </c>
      <c r="B167" s="34">
        <v>14</v>
      </c>
      <c r="C167" s="34">
        <v>22</v>
      </c>
      <c r="D167" s="100">
        <v>0.63636360000000003</v>
      </c>
      <c r="E167" s="101">
        <v>5.4094589999999998E-2</v>
      </c>
      <c r="F167" s="100">
        <v>-1.6428</v>
      </c>
      <c r="G167" s="104">
        <f t="shared" ref="G167:G173" si="10">E167*167</f>
        <v>9.03379653</v>
      </c>
      <c r="H167" s="106">
        <v>3105</v>
      </c>
      <c r="I167" s="100">
        <f t="shared" ref="I167:I198" si="11">(B167/H167)*1000</f>
        <v>4.5088566827697267</v>
      </c>
    </row>
    <row r="168" spans="1:9">
      <c r="A168" s="106">
        <v>78</v>
      </c>
      <c r="B168" s="34">
        <v>2</v>
      </c>
      <c r="C168" s="34">
        <v>4</v>
      </c>
      <c r="D168" s="100">
        <v>0.5</v>
      </c>
      <c r="E168" s="101">
        <v>0.2828717</v>
      </c>
      <c r="F168" s="100">
        <v>-0.90449999999999997</v>
      </c>
      <c r="G168" s="104">
        <f t="shared" si="10"/>
        <v>47.239573900000003</v>
      </c>
      <c r="H168" s="106">
        <v>486</v>
      </c>
      <c r="I168" s="100">
        <f t="shared" si="11"/>
        <v>4.1152263374485596</v>
      </c>
    </row>
    <row r="169" spans="1:9">
      <c r="A169" s="106">
        <v>471</v>
      </c>
      <c r="B169" s="34">
        <v>2</v>
      </c>
      <c r="C169" s="34">
        <v>4</v>
      </c>
      <c r="D169" s="100">
        <v>0.5</v>
      </c>
      <c r="E169" s="101">
        <v>0.15488450000000001</v>
      </c>
      <c r="F169" s="100">
        <v>-1.2511000000000001</v>
      </c>
      <c r="G169" s="104">
        <f t="shared" si="10"/>
        <v>25.8657115</v>
      </c>
      <c r="H169" s="106">
        <v>591</v>
      </c>
      <c r="I169" s="100">
        <f t="shared" si="11"/>
        <v>3.3840947546531304</v>
      </c>
    </row>
    <row r="170" spans="1:9">
      <c r="A170" s="106">
        <v>674</v>
      </c>
      <c r="B170" s="34">
        <v>3</v>
      </c>
      <c r="C170" s="34">
        <v>6</v>
      </c>
      <c r="D170" s="100">
        <v>0.5</v>
      </c>
      <c r="E170" s="101">
        <v>0.120488</v>
      </c>
      <c r="F170" s="100">
        <v>-1.3428</v>
      </c>
      <c r="G170" s="104">
        <f t="shared" si="10"/>
        <v>20.121496</v>
      </c>
      <c r="H170" s="106">
        <v>837</v>
      </c>
      <c r="I170" s="100">
        <f t="shared" si="11"/>
        <v>3.5842293906810037</v>
      </c>
    </row>
    <row r="171" spans="1:9">
      <c r="A171" s="106">
        <v>123</v>
      </c>
      <c r="B171" s="34">
        <v>3</v>
      </c>
      <c r="C171" s="34">
        <v>7</v>
      </c>
      <c r="D171" s="100">
        <v>0.42857139999999999</v>
      </c>
      <c r="E171" s="101">
        <v>5.8094189999999997E-2</v>
      </c>
      <c r="F171" s="100">
        <v>-1.6567000000000001</v>
      </c>
      <c r="G171" s="104">
        <f t="shared" si="10"/>
        <v>9.7017297300000003</v>
      </c>
      <c r="H171" s="106">
        <v>1257</v>
      </c>
      <c r="I171" s="100">
        <f t="shared" si="11"/>
        <v>2.3866348448687353</v>
      </c>
    </row>
    <row r="172" spans="1:9">
      <c r="A172" s="106">
        <v>847</v>
      </c>
      <c r="B172" s="34">
        <v>2</v>
      </c>
      <c r="C172" s="34">
        <v>5</v>
      </c>
      <c r="D172" s="100">
        <v>0.4</v>
      </c>
      <c r="E172" s="101">
        <v>0.14848520000000001</v>
      </c>
      <c r="F172" s="100">
        <v>-1.2498</v>
      </c>
      <c r="G172" s="104">
        <f t="shared" si="10"/>
        <v>24.797028400000002</v>
      </c>
      <c r="H172" s="106">
        <v>574</v>
      </c>
      <c r="I172" s="100">
        <f t="shared" si="11"/>
        <v>3.484320557491289</v>
      </c>
    </row>
    <row r="173" spans="1:9">
      <c r="A173" s="106">
        <v>498</v>
      </c>
      <c r="B173" s="34">
        <v>1</v>
      </c>
      <c r="C173" s="34">
        <v>4</v>
      </c>
      <c r="D173" s="100">
        <v>0.25</v>
      </c>
      <c r="E173" s="101">
        <v>0.11008900000000001</v>
      </c>
      <c r="F173" s="100">
        <v>-1.4319</v>
      </c>
      <c r="G173" s="104">
        <f t="shared" si="10"/>
        <v>18.384862999999999</v>
      </c>
      <c r="H173" s="106">
        <v>569</v>
      </c>
      <c r="I173" s="100">
        <f t="shared" si="11"/>
        <v>1.7574692442882249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90A2-76F8-C948-962A-2CE2A92A5DD9}">
  <dimension ref="A1:C15"/>
  <sheetViews>
    <sheetView zoomScale="150" zoomScaleNormal="150" workbookViewId="0">
      <selection activeCell="C37" sqref="C37"/>
    </sheetView>
  </sheetViews>
  <sheetFormatPr baseColWidth="10" defaultRowHeight="16"/>
  <cols>
    <col min="1" max="1" width="45.1640625" style="38" customWidth="1"/>
    <col min="2" max="2" width="16.33203125" style="91" customWidth="1"/>
    <col min="3" max="3" width="20.1640625" style="38" customWidth="1"/>
    <col min="4" max="16384" width="10.83203125" style="37"/>
  </cols>
  <sheetData>
    <row r="1" spans="1:3">
      <c r="A1" s="14" t="s">
        <v>997</v>
      </c>
    </row>
    <row r="2" spans="1:3">
      <c r="A2" s="94" t="s">
        <v>986</v>
      </c>
    </row>
    <row r="3" spans="1:3">
      <c r="A3" s="94" t="s">
        <v>865</v>
      </c>
    </row>
    <row r="4" spans="1:3">
      <c r="A4" s="94" t="s">
        <v>974</v>
      </c>
    </row>
    <row r="6" spans="1:3">
      <c r="A6" s="12"/>
      <c r="B6" s="95" t="s">
        <v>27</v>
      </c>
      <c r="C6" s="12" t="s">
        <v>975</v>
      </c>
    </row>
    <row r="7" spans="1:3">
      <c r="A7" s="12" t="s">
        <v>859</v>
      </c>
      <c r="B7" s="92">
        <f>6276/2754</f>
        <v>2.2788671023965144</v>
      </c>
      <c r="C7" s="38">
        <v>1</v>
      </c>
    </row>
    <row r="8" spans="1:3">
      <c r="A8" s="12" t="s">
        <v>860</v>
      </c>
      <c r="B8" s="92">
        <f>274/358</f>
        <v>0.76536312849162014</v>
      </c>
      <c r="C8" s="38">
        <v>0</v>
      </c>
    </row>
    <row r="9" spans="1:3">
      <c r="A9" s="12"/>
      <c r="B9" s="92"/>
    </row>
    <row r="10" spans="1:3">
      <c r="A10" s="12" t="s">
        <v>861</v>
      </c>
      <c r="B10" s="92">
        <f>1120/661</f>
        <v>1.6944024205748864</v>
      </c>
      <c r="C10" s="38">
        <v>1</v>
      </c>
    </row>
    <row r="11" spans="1:3">
      <c r="A11" s="12" t="s">
        <v>863</v>
      </c>
      <c r="B11" s="92">
        <f>37/54</f>
        <v>0.68518518518518523</v>
      </c>
      <c r="C11" s="57">
        <v>1.4999999999999999E-2</v>
      </c>
    </row>
    <row r="12" spans="1:3">
      <c r="A12" s="12"/>
      <c r="B12" s="92"/>
    </row>
    <row r="13" spans="1:3">
      <c r="A13" s="12" t="s">
        <v>862</v>
      </c>
      <c r="B13" s="92">
        <f>665/121</f>
        <v>5.4958677685950414</v>
      </c>
      <c r="C13" s="38">
        <v>1</v>
      </c>
    </row>
    <row r="14" spans="1:3">
      <c r="A14" s="12" t="s">
        <v>864</v>
      </c>
      <c r="B14" s="93">
        <f>133/66</f>
        <v>2.0151515151515151</v>
      </c>
      <c r="C14" s="38">
        <v>1</v>
      </c>
    </row>
    <row r="15" spans="1:3">
      <c r="A15" s="1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65482-0574-A843-99F0-CF5F0698E8EB}">
  <dimension ref="A1:BK172"/>
  <sheetViews>
    <sheetView workbookViewId="0">
      <selection activeCell="E16" sqref="E16"/>
    </sheetView>
  </sheetViews>
  <sheetFormatPr baseColWidth="10" defaultColWidth="17.83203125" defaultRowHeight="16"/>
  <cols>
    <col min="1" max="5" width="17.83203125" style="1"/>
  </cols>
  <sheetData>
    <row r="1" spans="1:63" ht="20" customHeight="1">
      <c r="A1" s="108" t="s">
        <v>998</v>
      </c>
      <c r="B1" s="108"/>
      <c r="C1" s="108"/>
      <c r="D1" s="108"/>
      <c r="E1" s="108"/>
      <c r="F1" s="108"/>
      <c r="G1" s="108"/>
      <c r="H1" s="108"/>
      <c r="I1" s="108"/>
      <c r="J1" s="108"/>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row>
    <row r="2" spans="1:63" ht="20" customHeight="1">
      <c r="A2" s="35" t="s">
        <v>619</v>
      </c>
      <c r="B2" s="35"/>
      <c r="C2" s="35"/>
      <c r="D2" s="35"/>
      <c r="E2" s="35"/>
      <c r="F2" s="35"/>
      <c r="G2" s="35"/>
      <c r="H2" s="35"/>
      <c r="I2" s="35"/>
      <c r="J2" s="35"/>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row>
    <row r="3" spans="1:63" ht="20" customHeight="1">
      <c r="A3" s="35" t="s">
        <v>613</v>
      </c>
      <c r="B3" s="34"/>
      <c r="C3" s="34"/>
      <c r="D3" s="34"/>
      <c r="E3" s="34"/>
      <c r="F3" s="36"/>
      <c r="G3" s="36"/>
      <c r="H3" s="36"/>
      <c r="I3" s="36"/>
      <c r="J3" s="36"/>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row>
    <row r="4" spans="1:63" ht="20" customHeight="1">
      <c r="A4" s="39"/>
      <c r="B4" s="38"/>
      <c r="C4" s="38"/>
      <c r="D4" s="38"/>
      <c r="E4" s="38"/>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row>
    <row r="5" spans="1:63" ht="20" customHeight="1">
      <c r="A5" s="12" t="s">
        <v>609</v>
      </c>
      <c r="B5" s="13" t="s">
        <v>610</v>
      </c>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row>
    <row r="6" spans="1:63" ht="20" customHeight="1">
      <c r="A6" s="38">
        <v>950</v>
      </c>
      <c r="B6" s="37" t="s">
        <v>30</v>
      </c>
      <c r="C6" s="37" t="s">
        <v>31</v>
      </c>
      <c r="D6" s="37" t="s">
        <v>32</v>
      </c>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row>
    <row r="7" spans="1:63" ht="20" customHeight="1">
      <c r="A7" s="38">
        <v>652</v>
      </c>
      <c r="B7" s="37" t="s">
        <v>33</v>
      </c>
      <c r="C7" s="37" t="s">
        <v>34</v>
      </c>
      <c r="D7" s="37" t="s">
        <v>35</v>
      </c>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row>
    <row r="8" spans="1:63" ht="20" customHeight="1">
      <c r="A8" s="38">
        <v>991</v>
      </c>
      <c r="B8" s="37" t="s">
        <v>36</v>
      </c>
      <c r="C8" s="37" t="s">
        <v>37</v>
      </c>
      <c r="D8" s="37" t="s">
        <v>38</v>
      </c>
      <c r="E8" s="37" t="s">
        <v>39</v>
      </c>
      <c r="F8" s="37" t="s">
        <v>40</v>
      </c>
      <c r="G8" s="37" t="s">
        <v>41</v>
      </c>
      <c r="H8" s="37" t="s">
        <v>42</v>
      </c>
      <c r="I8" s="37" t="s">
        <v>43</v>
      </c>
      <c r="J8" s="37" t="s">
        <v>44</v>
      </c>
      <c r="K8" s="37" t="s">
        <v>45</v>
      </c>
      <c r="L8" s="37" t="s">
        <v>46</v>
      </c>
      <c r="M8" s="37" t="s">
        <v>47</v>
      </c>
      <c r="N8" s="37" t="s">
        <v>48</v>
      </c>
      <c r="O8" s="37" t="s">
        <v>49</v>
      </c>
      <c r="P8" s="37" t="s">
        <v>50</v>
      </c>
      <c r="Q8" s="37" t="s">
        <v>51</v>
      </c>
      <c r="R8" s="37" t="s">
        <v>52</v>
      </c>
      <c r="S8" s="37" t="s">
        <v>53</v>
      </c>
      <c r="T8" s="37" t="s">
        <v>54</v>
      </c>
      <c r="U8" s="37" t="s">
        <v>55</v>
      </c>
      <c r="V8" s="37" t="s">
        <v>56</v>
      </c>
      <c r="W8" s="37" t="s">
        <v>57</v>
      </c>
      <c r="X8" s="37" t="s">
        <v>58</v>
      </c>
      <c r="Y8" s="37" t="s">
        <v>59</v>
      </c>
      <c r="Z8" s="37" t="s">
        <v>60</v>
      </c>
      <c r="AA8" s="37" t="s">
        <v>61</v>
      </c>
      <c r="AB8" s="37" t="s">
        <v>62</v>
      </c>
      <c r="AC8" s="37" t="s">
        <v>63</v>
      </c>
      <c r="AD8" s="37" t="s">
        <v>64</v>
      </c>
      <c r="AE8" s="37" t="s">
        <v>65</v>
      </c>
      <c r="AF8" s="37" t="s">
        <v>66</v>
      </c>
      <c r="AG8" s="37" t="s">
        <v>67</v>
      </c>
      <c r="AH8" s="37" t="s">
        <v>68</v>
      </c>
      <c r="AI8" s="37" t="s">
        <v>69</v>
      </c>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row>
    <row r="9" spans="1:63" ht="20" customHeight="1">
      <c r="A9" s="38">
        <v>3</v>
      </c>
      <c r="B9" s="37" t="s">
        <v>70</v>
      </c>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row>
    <row r="10" spans="1:63" ht="20" customHeight="1">
      <c r="A10" s="38">
        <v>785</v>
      </c>
      <c r="B10" s="37" t="s">
        <v>71</v>
      </c>
      <c r="C10" s="37" t="s">
        <v>72</v>
      </c>
      <c r="D10" s="37" t="s">
        <v>73</v>
      </c>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row>
    <row r="11" spans="1:63" ht="20" customHeight="1">
      <c r="A11" s="38">
        <v>847</v>
      </c>
      <c r="B11" s="37" t="s">
        <v>74</v>
      </c>
      <c r="C11" s="37" t="s">
        <v>75</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row>
    <row r="12" spans="1:63" ht="20" customHeight="1">
      <c r="A12" s="38">
        <v>6</v>
      </c>
      <c r="B12" s="37" t="s">
        <v>76</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row>
    <row r="13" spans="1:63" ht="20" customHeight="1">
      <c r="A13" s="38">
        <v>989</v>
      </c>
      <c r="B13" s="37" t="s">
        <v>77</v>
      </c>
      <c r="C13" s="37" t="s">
        <v>78</v>
      </c>
      <c r="D13" s="37" t="s">
        <v>79</v>
      </c>
      <c r="E13" s="37" t="s">
        <v>80</v>
      </c>
      <c r="F13" s="37" t="s">
        <v>81</v>
      </c>
      <c r="G13" s="37" t="s">
        <v>82</v>
      </c>
      <c r="H13" s="37" t="s">
        <v>83</v>
      </c>
      <c r="I13" s="37" t="s">
        <v>84</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row>
    <row r="14" spans="1:63" ht="20" customHeight="1">
      <c r="A14" s="38">
        <v>968</v>
      </c>
      <c r="B14" s="37" t="s">
        <v>85</v>
      </c>
      <c r="C14" s="37" t="s">
        <v>86</v>
      </c>
      <c r="D14" s="37" t="s">
        <v>87</v>
      </c>
      <c r="E14" s="37" t="s">
        <v>88</v>
      </c>
      <c r="F14" s="37" t="s">
        <v>89</v>
      </c>
      <c r="G14" s="37" t="s">
        <v>90</v>
      </c>
      <c r="H14" s="37" t="s">
        <v>91</v>
      </c>
      <c r="I14" s="37" t="s">
        <v>92</v>
      </c>
      <c r="J14" s="37" t="s">
        <v>93</v>
      </c>
      <c r="K14" s="37" t="s">
        <v>94</v>
      </c>
      <c r="L14" s="37" t="s">
        <v>95</v>
      </c>
      <c r="M14" s="37" t="s">
        <v>96</v>
      </c>
      <c r="N14" s="37" t="s">
        <v>97</v>
      </c>
      <c r="O14" s="37" t="s">
        <v>98</v>
      </c>
      <c r="P14" s="37" t="s">
        <v>99</v>
      </c>
      <c r="Q14" s="37" t="s">
        <v>100</v>
      </c>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row>
    <row r="15" spans="1:63" ht="20" customHeight="1">
      <c r="A15" s="38">
        <v>9</v>
      </c>
      <c r="B15" s="37" t="s">
        <v>101</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row>
    <row r="16" spans="1:63" ht="20" customHeight="1">
      <c r="A16" s="38">
        <v>10</v>
      </c>
      <c r="B16" s="37" t="s">
        <v>102</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row>
    <row r="17" spans="1:63" ht="20" customHeight="1">
      <c r="A17" s="38">
        <v>988</v>
      </c>
      <c r="B17" s="37" t="s">
        <v>103</v>
      </c>
      <c r="C17" s="37" t="s">
        <v>104</v>
      </c>
      <c r="D17" s="37" t="s">
        <v>105</v>
      </c>
      <c r="E17" s="37" t="s">
        <v>106</v>
      </c>
      <c r="F17" s="37" t="s">
        <v>107</v>
      </c>
      <c r="G17" s="37" t="s">
        <v>108</v>
      </c>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row>
    <row r="18" spans="1:63" ht="20" customHeight="1">
      <c r="A18" s="38">
        <v>986</v>
      </c>
      <c r="B18" s="37" t="s">
        <v>109</v>
      </c>
      <c r="C18" s="37" t="s">
        <v>110</v>
      </c>
      <c r="D18" s="37" t="s">
        <v>111</v>
      </c>
      <c r="E18" s="37" t="s">
        <v>112</v>
      </c>
      <c r="F18" s="37" t="s">
        <v>113</v>
      </c>
      <c r="G18" s="37" t="s">
        <v>114</v>
      </c>
      <c r="H18" s="37" t="s">
        <v>115</v>
      </c>
      <c r="I18" s="37" t="s">
        <v>116</v>
      </c>
      <c r="J18" s="37" t="s">
        <v>117</v>
      </c>
      <c r="K18" s="37" t="s">
        <v>118</v>
      </c>
      <c r="L18" s="37" t="s">
        <v>119</v>
      </c>
      <c r="M18" s="37" t="s">
        <v>120</v>
      </c>
      <c r="N18" s="37" t="s">
        <v>121</v>
      </c>
      <c r="O18" s="37" t="s">
        <v>122</v>
      </c>
      <c r="P18" s="37" t="s">
        <v>123</v>
      </c>
      <c r="Q18" s="37" t="s">
        <v>124</v>
      </c>
      <c r="R18" s="37" t="s">
        <v>125</v>
      </c>
      <c r="S18" s="37" t="s">
        <v>126</v>
      </c>
      <c r="T18" s="37" t="s">
        <v>127</v>
      </c>
      <c r="U18" s="37" t="s">
        <v>128</v>
      </c>
      <c r="V18" s="37" t="s">
        <v>129</v>
      </c>
      <c r="W18" s="37" t="s">
        <v>130</v>
      </c>
      <c r="X18" s="37" t="s">
        <v>131</v>
      </c>
      <c r="Y18" s="37" t="s">
        <v>132</v>
      </c>
      <c r="Z18" s="37" t="s">
        <v>133</v>
      </c>
      <c r="AA18" s="37" t="s">
        <v>134</v>
      </c>
      <c r="AB18" s="37" t="s">
        <v>135</v>
      </c>
      <c r="AC18" s="37" t="s">
        <v>136</v>
      </c>
      <c r="AD18" s="37" t="s">
        <v>137</v>
      </c>
      <c r="AE18" s="37" t="s">
        <v>138</v>
      </c>
      <c r="AF18" s="37" t="s">
        <v>139</v>
      </c>
      <c r="AG18" s="37" t="s">
        <v>140</v>
      </c>
      <c r="AH18" s="37" t="s">
        <v>141</v>
      </c>
      <c r="AI18" s="37" t="s">
        <v>142</v>
      </c>
      <c r="AJ18" s="37" t="s">
        <v>143</v>
      </c>
      <c r="AK18" s="37" t="s">
        <v>144</v>
      </c>
      <c r="AL18" s="37" t="s">
        <v>145</v>
      </c>
      <c r="AM18" s="37" t="s">
        <v>146</v>
      </c>
      <c r="AN18" s="37" t="s">
        <v>147</v>
      </c>
      <c r="AO18" s="37" t="s">
        <v>148</v>
      </c>
      <c r="AP18" s="37" t="s">
        <v>149</v>
      </c>
      <c r="AQ18" s="37" t="s">
        <v>150</v>
      </c>
      <c r="AR18" s="37" t="s">
        <v>151</v>
      </c>
      <c r="AS18" s="37" t="s">
        <v>152</v>
      </c>
      <c r="AT18" s="37" t="s">
        <v>153</v>
      </c>
      <c r="AU18" s="37" t="s">
        <v>154</v>
      </c>
      <c r="AV18" s="37" t="s">
        <v>155</v>
      </c>
      <c r="AW18" s="37" t="s">
        <v>156</v>
      </c>
      <c r="AX18" s="37" t="s">
        <v>157</v>
      </c>
      <c r="AY18" s="37" t="s">
        <v>158</v>
      </c>
      <c r="AZ18" s="37" t="s">
        <v>159</v>
      </c>
      <c r="BA18" s="37" t="s">
        <v>160</v>
      </c>
      <c r="BB18" s="37" t="s">
        <v>161</v>
      </c>
      <c r="BC18" s="37" t="s">
        <v>162</v>
      </c>
      <c r="BD18" s="37" t="s">
        <v>163</v>
      </c>
      <c r="BE18" s="37" t="s">
        <v>164</v>
      </c>
      <c r="BF18" s="37" t="s">
        <v>165</v>
      </c>
      <c r="BG18" s="37" t="s">
        <v>166</v>
      </c>
      <c r="BH18" s="37" t="s">
        <v>167</v>
      </c>
      <c r="BI18" s="37" t="s">
        <v>168</v>
      </c>
      <c r="BJ18" s="37" t="s">
        <v>169</v>
      </c>
      <c r="BK18" s="37" t="s">
        <v>170</v>
      </c>
    </row>
    <row r="19" spans="1:63" ht="20" customHeight="1">
      <c r="A19" s="38">
        <v>972</v>
      </c>
      <c r="B19" s="37" t="s">
        <v>171</v>
      </c>
      <c r="C19" s="37" t="s">
        <v>172</v>
      </c>
      <c r="D19" s="37" t="s">
        <v>173</v>
      </c>
      <c r="E19" s="37" t="s">
        <v>174</v>
      </c>
      <c r="F19" s="37" t="s">
        <v>175</v>
      </c>
      <c r="G19" s="37" t="s">
        <v>176</v>
      </c>
      <c r="H19" s="37" t="s">
        <v>177</v>
      </c>
      <c r="I19" s="37" t="s">
        <v>178</v>
      </c>
      <c r="J19" s="37" t="s">
        <v>179</v>
      </c>
      <c r="K19" s="37" t="s">
        <v>180</v>
      </c>
      <c r="L19" s="37" t="s">
        <v>181</v>
      </c>
      <c r="M19" s="37" t="s">
        <v>182</v>
      </c>
      <c r="N19" s="37" t="s">
        <v>183</v>
      </c>
      <c r="O19" s="37" t="s">
        <v>184</v>
      </c>
      <c r="P19" s="37" t="s">
        <v>185</v>
      </c>
      <c r="Q19" s="37" t="s">
        <v>186</v>
      </c>
      <c r="R19" s="37" t="s">
        <v>187</v>
      </c>
      <c r="S19" s="37" t="s">
        <v>188</v>
      </c>
      <c r="T19" s="37" t="s">
        <v>189</v>
      </c>
      <c r="U19" s="37" t="s">
        <v>190</v>
      </c>
      <c r="V19" s="37" t="s">
        <v>191</v>
      </c>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row>
    <row r="20" spans="1:63" ht="20" customHeight="1">
      <c r="A20" s="38">
        <v>14</v>
      </c>
      <c r="B20" s="37" t="s">
        <v>192</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row>
    <row r="21" spans="1:63" ht="20" customHeight="1">
      <c r="A21" s="38">
        <v>990</v>
      </c>
      <c r="B21" s="37" t="s">
        <v>193</v>
      </c>
      <c r="C21" s="37" t="s">
        <v>194</v>
      </c>
      <c r="D21" s="37" t="s">
        <v>195</v>
      </c>
      <c r="E21" s="37" t="s">
        <v>196</v>
      </c>
      <c r="F21" s="37" t="s">
        <v>197</v>
      </c>
      <c r="G21" s="37" t="s">
        <v>198</v>
      </c>
      <c r="H21" s="37" t="s">
        <v>199</v>
      </c>
      <c r="I21" s="37" t="s">
        <v>200</v>
      </c>
      <c r="J21" s="37" t="s">
        <v>201</v>
      </c>
      <c r="K21" s="37" t="s">
        <v>202</v>
      </c>
      <c r="L21" s="37" t="s">
        <v>203</v>
      </c>
      <c r="M21" s="37" t="s">
        <v>204</v>
      </c>
      <c r="N21" s="37" t="s">
        <v>205</v>
      </c>
      <c r="O21" s="37" t="s">
        <v>206</v>
      </c>
      <c r="P21" s="37" t="s">
        <v>207</v>
      </c>
      <c r="Q21" s="37" t="s">
        <v>208</v>
      </c>
      <c r="R21" s="37" t="s">
        <v>209</v>
      </c>
      <c r="S21" s="37" t="s">
        <v>210</v>
      </c>
      <c r="T21" s="37" t="s">
        <v>211</v>
      </c>
      <c r="U21" s="37" t="s">
        <v>212</v>
      </c>
      <c r="V21" s="37" t="s">
        <v>213</v>
      </c>
      <c r="W21" s="37" t="s">
        <v>214</v>
      </c>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row>
    <row r="22" spans="1:63" ht="20" customHeight="1">
      <c r="A22" s="38">
        <v>878</v>
      </c>
      <c r="B22" s="37" t="s">
        <v>215</v>
      </c>
      <c r="C22" s="37" t="s">
        <v>216</v>
      </c>
      <c r="D22" s="37" t="s">
        <v>217</v>
      </c>
      <c r="E22" s="37" t="s">
        <v>218</v>
      </c>
      <c r="F22" s="37" t="s">
        <v>219</v>
      </c>
      <c r="G22" s="37" t="s">
        <v>220</v>
      </c>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row>
    <row r="23" spans="1:63" ht="20" customHeight="1">
      <c r="A23" s="38">
        <v>945</v>
      </c>
      <c r="B23" s="37" t="s">
        <v>221</v>
      </c>
      <c r="C23" s="37" t="s">
        <v>222</v>
      </c>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row>
    <row r="24" spans="1:63" ht="20" customHeight="1">
      <c r="A24" s="38">
        <v>907</v>
      </c>
      <c r="B24" s="37" t="s">
        <v>223</v>
      </c>
      <c r="C24" s="37" t="s">
        <v>224</v>
      </c>
      <c r="D24" s="37" t="s">
        <v>225</v>
      </c>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row>
    <row r="25" spans="1:63" ht="20" customHeight="1">
      <c r="A25" s="38">
        <v>24</v>
      </c>
      <c r="B25" s="37" t="s">
        <v>226</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row>
    <row r="26" spans="1:63" ht="20" customHeight="1">
      <c r="A26" s="38">
        <v>25</v>
      </c>
      <c r="B26" s="37" t="s">
        <v>227</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row>
    <row r="27" spans="1:63" ht="20" customHeight="1">
      <c r="A27" s="38">
        <v>674</v>
      </c>
      <c r="B27" s="37" t="s">
        <v>228</v>
      </c>
      <c r="C27" s="37" t="s">
        <v>229</v>
      </c>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row>
    <row r="28" spans="1:63" ht="20" customHeight="1">
      <c r="A28" s="38">
        <v>975</v>
      </c>
      <c r="B28" s="37" t="s">
        <v>230</v>
      </c>
      <c r="C28" s="37" t="s">
        <v>231</v>
      </c>
      <c r="D28" s="37" t="s">
        <v>232</v>
      </c>
      <c r="E28" s="37" t="s">
        <v>233</v>
      </c>
      <c r="F28" s="37" t="s">
        <v>234</v>
      </c>
      <c r="G28" s="37" t="s">
        <v>235</v>
      </c>
      <c r="H28" s="37" t="s">
        <v>236</v>
      </c>
      <c r="I28" s="37" t="s">
        <v>237</v>
      </c>
      <c r="J28" s="37" t="s">
        <v>238</v>
      </c>
      <c r="K28" s="37" t="s">
        <v>239</v>
      </c>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row>
    <row r="29" spans="1:63" ht="20" customHeight="1">
      <c r="A29" s="38">
        <v>969</v>
      </c>
      <c r="B29" s="37" t="s">
        <v>240</v>
      </c>
      <c r="C29" s="37" t="s">
        <v>241</v>
      </c>
      <c r="D29" s="37" t="s">
        <v>242</v>
      </c>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row>
    <row r="30" spans="1:63" ht="20" customHeight="1">
      <c r="A30" s="38">
        <v>923</v>
      </c>
      <c r="B30" s="37" t="s">
        <v>243</v>
      </c>
      <c r="C30" s="37" t="s">
        <v>244</v>
      </c>
      <c r="D30" s="37" t="s">
        <v>245</v>
      </c>
      <c r="E30" s="37" t="s">
        <v>246</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row>
    <row r="31" spans="1:63" ht="20" customHeight="1">
      <c r="A31" s="38">
        <v>34</v>
      </c>
      <c r="B31" s="37" t="s">
        <v>247</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row>
    <row r="32" spans="1:63" ht="20" customHeight="1">
      <c r="A32" s="38">
        <v>35</v>
      </c>
      <c r="B32" s="37" t="s">
        <v>248</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row>
    <row r="33" spans="1:63" ht="20" customHeight="1">
      <c r="A33" s="38">
        <v>963</v>
      </c>
      <c r="B33" s="37" t="s">
        <v>249</v>
      </c>
      <c r="C33" s="37" t="s">
        <v>250</v>
      </c>
      <c r="D33" s="37" t="s">
        <v>251</v>
      </c>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row>
    <row r="34" spans="1:63" ht="20" customHeight="1">
      <c r="A34" s="38">
        <v>985</v>
      </c>
      <c r="B34" s="37" t="s">
        <v>252</v>
      </c>
      <c r="C34" s="37" t="s">
        <v>253</v>
      </c>
      <c r="D34" s="37" t="s">
        <v>254</v>
      </c>
      <c r="E34" s="37" t="s">
        <v>255</v>
      </c>
      <c r="F34" s="37" t="s">
        <v>256</v>
      </c>
      <c r="G34" s="37" t="s">
        <v>257</v>
      </c>
      <c r="H34" s="37" t="s">
        <v>258</v>
      </c>
      <c r="I34" s="37" t="s">
        <v>259</v>
      </c>
      <c r="J34" s="37" t="s">
        <v>260</v>
      </c>
      <c r="K34" s="37" t="s">
        <v>261</v>
      </c>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row>
    <row r="35" spans="1:63" ht="20" customHeight="1">
      <c r="A35" s="38">
        <v>42</v>
      </c>
      <c r="B35" s="37" t="s">
        <v>262</v>
      </c>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row>
    <row r="36" spans="1:63" ht="20" customHeight="1">
      <c r="A36" s="38">
        <v>964</v>
      </c>
      <c r="B36" s="37" t="s">
        <v>263</v>
      </c>
      <c r="C36" s="37" t="s">
        <v>264</v>
      </c>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row>
    <row r="37" spans="1:63" ht="20" customHeight="1">
      <c r="A37" s="38">
        <v>45</v>
      </c>
      <c r="B37" s="37" t="s">
        <v>265</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row>
    <row r="38" spans="1:63" ht="20" customHeight="1">
      <c r="A38" s="38">
        <v>46</v>
      </c>
      <c r="B38" s="37" t="s">
        <v>266</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row>
    <row r="39" spans="1:63" ht="20" customHeight="1">
      <c r="A39" s="38">
        <v>931</v>
      </c>
      <c r="B39" s="37" t="s">
        <v>267</v>
      </c>
      <c r="C39" s="37" t="s">
        <v>268</v>
      </c>
      <c r="D39" s="37" t="s">
        <v>269</v>
      </c>
      <c r="E39" s="37" t="s">
        <v>270</v>
      </c>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row>
    <row r="40" spans="1:63" ht="20" customHeight="1">
      <c r="A40" s="38">
        <v>49</v>
      </c>
      <c r="B40" s="37" t="s">
        <v>271</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row>
    <row r="41" spans="1:63" ht="20" customHeight="1">
      <c r="A41" s="38">
        <v>50</v>
      </c>
      <c r="B41" s="37" t="s">
        <v>272</v>
      </c>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row>
    <row r="42" spans="1:63" ht="20" customHeight="1">
      <c r="A42" s="38">
        <v>982</v>
      </c>
      <c r="B42" s="37" t="s">
        <v>273</v>
      </c>
      <c r="C42" s="37" t="s">
        <v>274</v>
      </c>
      <c r="D42" s="37" t="s">
        <v>275</v>
      </c>
      <c r="E42" s="37" t="s">
        <v>276</v>
      </c>
      <c r="F42" s="37" t="s">
        <v>277</v>
      </c>
      <c r="G42" s="37" t="s">
        <v>278</v>
      </c>
      <c r="H42" s="37" t="s">
        <v>279</v>
      </c>
      <c r="I42" s="37" t="s">
        <v>280</v>
      </c>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row>
    <row r="43" spans="1:63" ht="20" customHeight="1">
      <c r="A43" s="38">
        <v>938</v>
      </c>
      <c r="B43" s="37" t="s">
        <v>281</v>
      </c>
      <c r="C43" s="37" t="s">
        <v>282</v>
      </c>
      <c r="D43" s="37" t="s">
        <v>283</v>
      </c>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row>
    <row r="44" spans="1:63" ht="20" customHeight="1">
      <c r="A44" s="38">
        <v>803</v>
      </c>
      <c r="B44" s="37" t="s">
        <v>284</v>
      </c>
      <c r="C44" s="37" t="s">
        <v>285</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row>
    <row r="45" spans="1:63" ht="20" customHeight="1">
      <c r="A45" s="38">
        <v>57</v>
      </c>
      <c r="B45" s="37" t="s">
        <v>286</v>
      </c>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row>
    <row r="46" spans="1:63" ht="20" customHeight="1">
      <c r="A46" s="38">
        <v>58</v>
      </c>
      <c r="B46" s="37" t="s">
        <v>287</v>
      </c>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row>
    <row r="47" spans="1:63" ht="20" customHeight="1">
      <c r="A47" s="38">
        <v>829</v>
      </c>
      <c r="B47" s="37" t="s">
        <v>288</v>
      </c>
      <c r="C47" s="37" t="s">
        <v>289</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row>
    <row r="48" spans="1:63" ht="20" customHeight="1">
      <c r="A48" s="38">
        <v>61</v>
      </c>
      <c r="B48" s="37" t="s">
        <v>290</v>
      </c>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row>
    <row r="49" spans="1:63" ht="20" customHeight="1">
      <c r="A49" s="38">
        <v>841</v>
      </c>
      <c r="B49" s="37" t="s">
        <v>291</v>
      </c>
      <c r="C49" s="37" t="s">
        <v>292</v>
      </c>
      <c r="D49" s="37" t="s">
        <v>293</v>
      </c>
      <c r="E49" s="37" t="s">
        <v>294</v>
      </c>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row>
    <row r="50" spans="1:63" ht="20" customHeight="1">
      <c r="A50" s="38">
        <v>981</v>
      </c>
      <c r="B50" s="37" t="s">
        <v>295</v>
      </c>
      <c r="C50" s="37" t="s">
        <v>296</v>
      </c>
      <c r="D50" s="37" t="s">
        <v>297</v>
      </c>
      <c r="E50" s="37" t="s">
        <v>298</v>
      </c>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row>
    <row r="51" spans="1:63" ht="20" customHeight="1">
      <c r="A51" s="38">
        <v>65</v>
      </c>
      <c r="B51" s="37" t="s">
        <v>299</v>
      </c>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row>
    <row r="52" spans="1:63" ht="20" customHeight="1">
      <c r="A52" s="38">
        <v>67</v>
      </c>
      <c r="B52" s="37" t="s">
        <v>300</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row>
    <row r="53" spans="1:63" ht="20" customHeight="1">
      <c r="A53" s="38">
        <v>949</v>
      </c>
      <c r="B53" s="37" t="s">
        <v>301</v>
      </c>
      <c r="C53" s="37" t="s">
        <v>302</v>
      </c>
      <c r="D53" s="37" t="s">
        <v>303</v>
      </c>
      <c r="E53" s="37" t="s">
        <v>304</v>
      </c>
      <c r="F53" s="37" t="s">
        <v>305</v>
      </c>
      <c r="G53" s="37" t="s">
        <v>306</v>
      </c>
      <c r="H53" s="37" t="s">
        <v>307</v>
      </c>
      <c r="I53" s="37" t="s">
        <v>308</v>
      </c>
      <c r="J53" s="37" t="s">
        <v>309</v>
      </c>
      <c r="K53" s="37" t="s">
        <v>310</v>
      </c>
      <c r="L53" s="37" t="s">
        <v>311</v>
      </c>
      <c r="M53" s="37" t="s">
        <v>312</v>
      </c>
      <c r="N53" s="37" t="s">
        <v>313</v>
      </c>
      <c r="O53" s="37" t="s">
        <v>314</v>
      </c>
      <c r="P53" s="37" t="s">
        <v>315</v>
      </c>
      <c r="Q53" s="37" t="s">
        <v>316</v>
      </c>
      <c r="R53" s="37" t="s">
        <v>317</v>
      </c>
      <c r="S53" s="37" t="s">
        <v>318</v>
      </c>
      <c r="T53" s="37" t="s">
        <v>319</v>
      </c>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row>
    <row r="54" spans="1:63" ht="20" customHeight="1">
      <c r="A54" s="38">
        <v>70</v>
      </c>
      <c r="B54" s="37" t="s">
        <v>320</v>
      </c>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row>
    <row r="55" spans="1:63" ht="20" customHeight="1">
      <c r="A55" s="38">
        <v>794</v>
      </c>
      <c r="B55" s="37" t="s">
        <v>321</v>
      </c>
      <c r="C55" s="37" t="s">
        <v>322</v>
      </c>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row>
    <row r="56" spans="1:63" ht="20" customHeight="1">
      <c r="A56" s="38">
        <v>960</v>
      </c>
      <c r="B56" s="37" t="s">
        <v>323</v>
      </c>
      <c r="C56" s="37" t="s">
        <v>324</v>
      </c>
      <c r="D56" s="37" t="s">
        <v>325</v>
      </c>
      <c r="E56" s="37" t="s">
        <v>326</v>
      </c>
      <c r="F56" s="37" t="s">
        <v>327</v>
      </c>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row>
    <row r="57" spans="1:63" ht="20" customHeight="1">
      <c r="A57" s="38">
        <v>891</v>
      </c>
      <c r="B57" s="37" t="s">
        <v>328</v>
      </c>
      <c r="C57" s="37" t="s">
        <v>329</v>
      </c>
      <c r="D57" s="37" t="s">
        <v>330</v>
      </c>
      <c r="E57" s="37" t="s">
        <v>331</v>
      </c>
      <c r="F57" s="37" t="s">
        <v>332</v>
      </c>
      <c r="G57" s="37" t="s">
        <v>333</v>
      </c>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row>
    <row r="58" spans="1:63" ht="20" customHeight="1">
      <c r="A58" s="38">
        <v>643</v>
      </c>
      <c r="B58" s="37" t="s">
        <v>334</v>
      </c>
      <c r="C58" s="37" t="s">
        <v>335</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row>
    <row r="59" spans="1:63" ht="20" customHeight="1">
      <c r="A59" s="38">
        <v>957</v>
      </c>
      <c r="B59" s="37" t="s">
        <v>336</v>
      </c>
      <c r="C59" s="37" t="s">
        <v>337</v>
      </c>
      <c r="D59" s="37" t="s">
        <v>338</v>
      </c>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row>
    <row r="60" spans="1:63" ht="20" customHeight="1">
      <c r="A60" s="38">
        <v>78</v>
      </c>
      <c r="B60" s="37" t="s">
        <v>339</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row>
    <row r="61" spans="1:63" ht="20" customHeight="1">
      <c r="A61" s="38">
        <v>79</v>
      </c>
      <c r="B61" s="37" t="s">
        <v>340</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row>
    <row r="62" spans="1:63" ht="20" customHeight="1">
      <c r="A62" s="38">
        <v>80</v>
      </c>
      <c r="B62" s="37" t="s">
        <v>341</v>
      </c>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row>
    <row r="63" spans="1:63" ht="20" customHeight="1">
      <c r="A63" s="38">
        <v>865</v>
      </c>
      <c r="B63" s="37" t="s">
        <v>342</v>
      </c>
      <c r="C63" s="37" t="s">
        <v>343</v>
      </c>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row>
    <row r="64" spans="1:63" ht="20" customHeight="1">
      <c r="A64" s="38">
        <v>85</v>
      </c>
      <c r="B64" s="37" t="s">
        <v>344</v>
      </c>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row>
    <row r="65" spans="1:63" ht="20" customHeight="1">
      <c r="A65" s="38">
        <v>791</v>
      </c>
      <c r="B65" s="37" t="s">
        <v>345</v>
      </c>
      <c r="C65" s="37" t="s">
        <v>346</v>
      </c>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row>
    <row r="66" spans="1:63" ht="20" customHeight="1">
      <c r="A66" s="38">
        <v>87</v>
      </c>
      <c r="B66" s="37" t="s">
        <v>347</v>
      </c>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row>
    <row r="67" spans="1:63" ht="20" customHeight="1">
      <c r="A67" s="38">
        <v>942</v>
      </c>
      <c r="B67" s="37" t="s">
        <v>348</v>
      </c>
      <c r="C67" s="37" t="s">
        <v>349</v>
      </c>
      <c r="D67" s="37" t="s">
        <v>350</v>
      </c>
      <c r="E67" s="37" t="s">
        <v>351</v>
      </c>
      <c r="F67" s="37" t="s">
        <v>352</v>
      </c>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row>
    <row r="68" spans="1:63" ht="20" customHeight="1">
      <c r="A68" s="38">
        <v>91</v>
      </c>
      <c r="B68" s="37" t="s">
        <v>353</v>
      </c>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row>
    <row r="69" spans="1:63" ht="20" customHeight="1">
      <c r="A69" s="38">
        <v>92</v>
      </c>
      <c r="B69" s="37" t="s">
        <v>354</v>
      </c>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row>
    <row r="70" spans="1:63" ht="20" customHeight="1">
      <c r="A70" s="38">
        <v>980</v>
      </c>
      <c r="B70" s="37" t="s">
        <v>355</v>
      </c>
      <c r="C70" s="37" t="s">
        <v>356</v>
      </c>
      <c r="D70" s="37" t="s">
        <v>357</v>
      </c>
      <c r="E70" s="37" t="s">
        <v>358</v>
      </c>
      <c r="F70" s="37" t="s">
        <v>359</v>
      </c>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row>
    <row r="71" spans="1:63" ht="20" customHeight="1">
      <c r="A71" s="38">
        <v>971</v>
      </c>
      <c r="B71" s="37" t="s">
        <v>360</v>
      </c>
      <c r="C71" s="37" t="s">
        <v>361</v>
      </c>
      <c r="D71" s="37" t="s">
        <v>362</v>
      </c>
      <c r="E71" s="37" t="s">
        <v>363</v>
      </c>
      <c r="F71" s="37" t="s">
        <v>364</v>
      </c>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row>
    <row r="72" spans="1:63" ht="20" customHeight="1">
      <c r="A72" s="38">
        <v>97</v>
      </c>
      <c r="B72" s="37" t="s">
        <v>365</v>
      </c>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row>
    <row r="73" spans="1:63" ht="20" customHeight="1">
      <c r="A73" s="38">
        <v>984</v>
      </c>
      <c r="B73" s="37" t="s">
        <v>366</v>
      </c>
      <c r="C73" s="37" t="s">
        <v>367</v>
      </c>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row>
    <row r="74" spans="1:63" ht="20" customHeight="1">
      <c r="A74" s="38">
        <v>99</v>
      </c>
      <c r="B74" s="37" t="s">
        <v>368</v>
      </c>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row>
    <row r="75" spans="1:63" ht="20" customHeight="1">
      <c r="A75" s="38">
        <v>101</v>
      </c>
      <c r="B75" s="37" t="s">
        <v>369</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row>
    <row r="76" spans="1:63" ht="20" customHeight="1">
      <c r="A76" s="38">
        <v>948</v>
      </c>
      <c r="B76" s="37" t="s">
        <v>370</v>
      </c>
      <c r="C76" s="37" t="s">
        <v>371</v>
      </c>
      <c r="D76" s="37" t="s">
        <v>372</v>
      </c>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row>
    <row r="77" spans="1:63" ht="20" customHeight="1">
      <c r="A77" s="38">
        <v>105</v>
      </c>
      <c r="B77" s="37" t="s">
        <v>373</v>
      </c>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row>
    <row r="78" spans="1:63" ht="20" customHeight="1">
      <c r="A78" s="38">
        <v>108</v>
      </c>
      <c r="B78" s="37" t="s">
        <v>374</v>
      </c>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row>
    <row r="79" spans="1:63" ht="20" customHeight="1">
      <c r="A79" s="38">
        <v>906</v>
      </c>
      <c r="B79" s="37" t="s">
        <v>375</v>
      </c>
      <c r="C79" s="37" t="s">
        <v>376</v>
      </c>
      <c r="D79" s="37" t="s">
        <v>377</v>
      </c>
      <c r="E79" s="37" t="s">
        <v>378</v>
      </c>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row>
    <row r="80" spans="1:63" ht="20" customHeight="1">
      <c r="A80" s="38">
        <v>110</v>
      </c>
      <c r="B80" s="37" t="s">
        <v>379</v>
      </c>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row>
    <row r="81" spans="1:63" ht="20" customHeight="1">
      <c r="A81" s="38">
        <v>872</v>
      </c>
      <c r="B81" s="37" t="s">
        <v>380</v>
      </c>
      <c r="C81" s="37" t="s">
        <v>381</v>
      </c>
      <c r="D81" s="37" t="s">
        <v>382</v>
      </c>
      <c r="E81" s="37" t="s">
        <v>383</v>
      </c>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row>
    <row r="82" spans="1:63" ht="20" customHeight="1">
      <c r="A82" s="38">
        <v>113</v>
      </c>
      <c r="B82" s="37" t="s">
        <v>384</v>
      </c>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row>
    <row r="83" spans="1:63" ht="20" customHeight="1">
      <c r="A83" s="38">
        <v>114</v>
      </c>
      <c r="B83" s="37" t="s">
        <v>385</v>
      </c>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row>
    <row r="84" spans="1:63" ht="20" customHeight="1">
      <c r="A84" s="38">
        <v>117</v>
      </c>
      <c r="B84" s="37" t="s">
        <v>386</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row>
    <row r="85" spans="1:63" ht="20" customHeight="1">
      <c r="A85" s="38">
        <v>899</v>
      </c>
      <c r="B85" s="37" t="s">
        <v>387</v>
      </c>
      <c r="C85" s="37" t="s">
        <v>388</v>
      </c>
      <c r="D85" s="37" t="s">
        <v>389</v>
      </c>
      <c r="E85" s="37" t="s">
        <v>390</v>
      </c>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row>
    <row r="86" spans="1:63" ht="20" customHeight="1">
      <c r="A86" s="38">
        <v>974</v>
      </c>
      <c r="B86" s="37" t="s">
        <v>391</v>
      </c>
      <c r="C86" s="37" t="s">
        <v>392</v>
      </c>
      <c r="D86" s="37" t="s">
        <v>393</v>
      </c>
      <c r="E86" s="37" t="s">
        <v>394</v>
      </c>
      <c r="F86" s="37" t="s">
        <v>395</v>
      </c>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row>
    <row r="87" spans="1:63" ht="20" customHeight="1">
      <c r="A87" s="38">
        <v>825</v>
      </c>
      <c r="B87" s="37" t="s">
        <v>396</v>
      </c>
      <c r="C87" s="37" t="s">
        <v>397</v>
      </c>
      <c r="D87" s="37" t="s">
        <v>398</v>
      </c>
      <c r="E87" s="37" t="s">
        <v>399</v>
      </c>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row>
    <row r="88" spans="1:63" ht="20" customHeight="1">
      <c r="A88" s="38">
        <v>122</v>
      </c>
      <c r="B88" s="37" t="s">
        <v>400</v>
      </c>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row>
    <row r="89" spans="1:63" ht="20" customHeight="1">
      <c r="A89" s="38">
        <v>123</v>
      </c>
      <c r="B89" s="37" t="s">
        <v>401</v>
      </c>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row>
    <row r="90" spans="1:63" ht="20" customHeight="1">
      <c r="A90" s="38">
        <v>925</v>
      </c>
      <c r="B90" s="37" t="s">
        <v>402</v>
      </c>
      <c r="C90" s="37" t="s">
        <v>403</v>
      </c>
      <c r="D90" s="37" t="s">
        <v>404</v>
      </c>
      <c r="E90" s="37" t="s">
        <v>405</v>
      </c>
      <c r="F90" s="37" t="s">
        <v>406</v>
      </c>
      <c r="G90" s="37" t="s">
        <v>407</v>
      </c>
      <c r="H90" s="37" t="s">
        <v>408</v>
      </c>
      <c r="I90" s="37" t="s">
        <v>409</v>
      </c>
      <c r="J90" s="37" t="s">
        <v>410</v>
      </c>
      <c r="K90" s="37" t="s">
        <v>411</v>
      </c>
      <c r="L90" s="37" t="s">
        <v>412</v>
      </c>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row>
    <row r="91" spans="1:63" ht="20" customHeight="1">
      <c r="A91" s="38">
        <v>937</v>
      </c>
      <c r="B91" s="37" t="s">
        <v>413</v>
      </c>
      <c r="C91" s="37" t="s">
        <v>414</v>
      </c>
      <c r="D91" s="37" t="s">
        <v>415</v>
      </c>
      <c r="E91" s="37" t="s">
        <v>416</v>
      </c>
      <c r="F91" s="37" t="s">
        <v>417</v>
      </c>
      <c r="G91" s="37" t="s">
        <v>418</v>
      </c>
      <c r="H91" s="37" t="s">
        <v>419</v>
      </c>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row>
    <row r="92" spans="1:63" ht="20" customHeight="1">
      <c r="A92" s="38">
        <v>977</v>
      </c>
      <c r="B92" s="37" t="s">
        <v>420</v>
      </c>
      <c r="C92" s="37" t="s">
        <v>421</v>
      </c>
      <c r="D92" s="37" t="s">
        <v>422</v>
      </c>
      <c r="E92" s="37" t="s">
        <v>423</v>
      </c>
      <c r="F92" s="37" t="s">
        <v>424</v>
      </c>
      <c r="G92" s="37" t="s">
        <v>425</v>
      </c>
      <c r="H92" s="37" t="s">
        <v>426</v>
      </c>
      <c r="I92" s="37" t="s">
        <v>427</v>
      </c>
      <c r="J92" s="37" t="s">
        <v>428</v>
      </c>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row>
    <row r="93" spans="1:63" ht="20" customHeight="1">
      <c r="A93" s="38">
        <v>976</v>
      </c>
      <c r="B93" s="37" t="s">
        <v>429</v>
      </c>
      <c r="C93" s="37" t="s">
        <v>430</v>
      </c>
      <c r="D93" s="37" t="s">
        <v>431</v>
      </c>
      <c r="E93" s="37" t="s">
        <v>432</v>
      </c>
      <c r="F93" s="37" t="s">
        <v>433</v>
      </c>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row>
    <row r="94" spans="1:63" ht="20" customHeight="1">
      <c r="A94" s="38">
        <v>820</v>
      </c>
      <c r="B94" s="37" t="s">
        <v>434</v>
      </c>
      <c r="C94" s="37" t="s">
        <v>435</v>
      </c>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row>
    <row r="95" spans="1:63" ht="20" customHeight="1">
      <c r="A95" s="38">
        <v>796</v>
      </c>
      <c r="B95" s="37" t="s">
        <v>436</v>
      </c>
      <c r="C95" s="37" t="s">
        <v>437</v>
      </c>
      <c r="D95" s="37" t="s">
        <v>438</v>
      </c>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row>
    <row r="96" spans="1:63" ht="20" customHeight="1">
      <c r="A96" s="38">
        <v>145</v>
      </c>
      <c r="B96" s="37" t="s">
        <v>439</v>
      </c>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row>
    <row r="97" spans="1:63" ht="20" customHeight="1">
      <c r="A97" s="38">
        <v>816</v>
      </c>
      <c r="B97" s="37" t="s">
        <v>440</v>
      </c>
      <c r="C97" s="37" t="s">
        <v>441</v>
      </c>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row>
    <row r="98" spans="1:63" ht="20" customHeight="1">
      <c r="A98" s="38">
        <v>650</v>
      </c>
      <c r="B98" s="37" t="s">
        <v>442</v>
      </c>
      <c r="C98" s="37" t="s">
        <v>443</v>
      </c>
      <c r="D98" s="37" t="s">
        <v>444</v>
      </c>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row>
    <row r="99" spans="1:63" ht="20" customHeight="1">
      <c r="A99" s="38">
        <v>955</v>
      </c>
      <c r="B99" s="37" t="s">
        <v>445</v>
      </c>
      <c r="C99" s="37" t="s">
        <v>446</v>
      </c>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row>
    <row r="100" spans="1:63" ht="20" customHeight="1">
      <c r="A100" s="38">
        <v>768</v>
      </c>
      <c r="B100" s="37" t="s">
        <v>447</v>
      </c>
      <c r="C100" s="37" t="s">
        <v>448</v>
      </c>
      <c r="D100" s="37" t="s">
        <v>449</v>
      </c>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row>
    <row r="101" spans="1:63" ht="20" customHeight="1">
      <c r="A101" s="38">
        <v>832</v>
      </c>
      <c r="B101" s="37" t="s">
        <v>450</v>
      </c>
      <c r="C101" s="37" t="s">
        <v>451</v>
      </c>
      <c r="D101" s="37" t="s">
        <v>452</v>
      </c>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row>
    <row r="102" spans="1:63" ht="20" customHeight="1">
      <c r="A102" s="38">
        <v>168</v>
      </c>
      <c r="B102" s="37" t="s">
        <v>453</v>
      </c>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row>
    <row r="103" spans="1:63" ht="20" customHeight="1">
      <c r="A103" s="38">
        <v>171</v>
      </c>
      <c r="B103" s="37" t="s">
        <v>454</v>
      </c>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row>
    <row r="104" spans="1:63" ht="20" customHeight="1">
      <c r="A104" s="38">
        <v>914</v>
      </c>
      <c r="B104" s="37" t="s">
        <v>455</v>
      </c>
      <c r="C104" s="37" t="s">
        <v>456</v>
      </c>
      <c r="D104" s="37" t="s">
        <v>457</v>
      </c>
      <c r="E104" s="37" t="s">
        <v>458</v>
      </c>
      <c r="F104" s="37" t="s">
        <v>459</v>
      </c>
      <c r="G104" s="37" t="s">
        <v>460</v>
      </c>
      <c r="H104" s="37" t="s">
        <v>461</v>
      </c>
      <c r="I104" s="37" t="s">
        <v>462</v>
      </c>
      <c r="J104" s="37" t="s">
        <v>463</v>
      </c>
      <c r="K104" s="37" t="s">
        <v>464</v>
      </c>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row>
    <row r="105" spans="1:63" ht="20" customHeight="1">
      <c r="A105" s="38">
        <v>173</v>
      </c>
      <c r="B105" s="37" t="s">
        <v>465</v>
      </c>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row>
    <row r="106" spans="1:63" ht="20" customHeight="1">
      <c r="A106" s="38">
        <v>850</v>
      </c>
      <c r="B106" s="37" t="s">
        <v>466</v>
      </c>
      <c r="C106" s="37" t="s">
        <v>467</v>
      </c>
      <c r="D106" s="37" t="s">
        <v>468</v>
      </c>
      <c r="E106" s="37" t="s">
        <v>469</v>
      </c>
      <c r="F106" s="37" t="s">
        <v>470</v>
      </c>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row>
    <row r="107" spans="1:63" ht="20" customHeight="1">
      <c r="A107" s="38">
        <v>178</v>
      </c>
      <c r="B107" s="37" t="s">
        <v>471</v>
      </c>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row>
    <row r="108" spans="1:63" ht="20" customHeight="1">
      <c r="A108" s="38">
        <v>185</v>
      </c>
      <c r="B108" s="37" t="s">
        <v>472</v>
      </c>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row>
    <row r="109" spans="1:63" ht="20" customHeight="1">
      <c r="A109" s="38">
        <v>867</v>
      </c>
      <c r="B109" s="37" t="s">
        <v>473</v>
      </c>
      <c r="C109" s="37" t="s">
        <v>474</v>
      </c>
      <c r="D109" s="37" t="s">
        <v>475</v>
      </c>
      <c r="E109" s="37" t="s">
        <v>476</v>
      </c>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row>
    <row r="110" spans="1:63" ht="20" customHeight="1">
      <c r="A110" s="38">
        <v>672</v>
      </c>
      <c r="B110" s="37" t="s">
        <v>477</v>
      </c>
      <c r="C110" s="37" t="s">
        <v>478</v>
      </c>
      <c r="D110" s="37" t="s">
        <v>479</v>
      </c>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row>
    <row r="111" spans="1:63" ht="20" customHeight="1">
      <c r="A111" s="38">
        <v>192</v>
      </c>
      <c r="B111" s="37" t="s">
        <v>480</v>
      </c>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row>
    <row r="112" spans="1:63" ht="20" customHeight="1">
      <c r="A112" s="38">
        <v>193</v>
      </c>
      <c r="B112" s="37" t="s">
        <v>481</v>
      </c>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row>
    <row r="113" spans="1:63" ht="20" customHeight="1">
      <c r="A113" s="38">
        <v>706</v>
      </c>
      <c r="B113" s="37" t="s">
        <v>482</v>
      </c>
      <c r="C113" s="37" t="s">
        <v>483</v>
      </c>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row>
    <row r="114" spans="1:63" ht="20" customHeight="1">
      <c r="A114" s="38">
        <v>200</v>
      </c>
      <c r="B114" s="37" t="s">
        <v>484</v>
      </c>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row>
    <row r="115" spans="1:63" ht="20" customHeight="1">
      <c r="A115" s="38">
        <v>205</v>
      </c>
      <c r="B115" s="37" t="s">
        <v>485</v>
      </c>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row>
    <row r="116" spans="1:63" ht="20" customHeight="1">
      <c r="A116" s="38">
        <v>956</v>
      </c>
      <c r="B116" s="37" t="s">
        <v>486</v>
      </c>
      <c r="C116" s="37" t="s">
        <v>487</v>
      </c>
      <c r="D116" s="37" t="s">
        <v>488</v>
      </c>
      <c r="E116" s="37" t="s">
        <v>489</v>
      </c>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row>
    <row r="117" spans="1:63" ht="20" customHeight="1">
      <c r="A117" s="38">
        <v>213</v>
      </c>
      <c r="B117" s="37" t="s">
        <v>490</v>
      </c>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row>
    <row r="118" spans="1:63" ht="20" customHeight="1">
      <c r="A118" s="38">
        <v>222</v>
      </c>
      <c r="B118" s="37" t="s">
        <v>491</v>
      </c>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row>
    <row r="119" spans="1:63" ht="20" customHeight="1">
      <c r="A119" s="38">
        <v>232</v>
      </c>
      <c r="B119" s="37" t="s">
        <v>492</v>
      </c>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row>
    <row r="120" spans="1:63" ht="20" customHeight="1">
      <c r="A120" s="38">
        <v>234</v>
      </c>
      <c r="B120" s="37" t="s">
        <v>493</v>
      </c>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row>
    <row r="121" spans="1:63" ht="20" customHeight="1">
      <c r="A121" s="38">
        <v>978</v>
      </c>
      <c r="B121" s="37" t="s">
        <v>494</v>
      </c>
      <c r="C121" s="37" t="s">
        <v>495</v>
      </c>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row>
    <row r="122" spans="1:63" ht="20" customHeight="1">
      <c r="A122" s="38">
        <v>240</v>
      </c>
      <c r="B122" s="37" t="s">
        <v>496</v>
      </c>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row>
    <row r="123" spans="1:63" ht="20" customHeight="1">
      <c r="A123" s="38">
        <v>896</v>
      </c>
      <c r="B123" s="37" t="s">
        <v>497</v>
      </c>
      <c r="C123" s="37" t="s">
        <v>498</v>
      </c>
      <c r="D123" s="37" t="s">
        <v>499</v>
      </c>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row>
    <row r="124" spans="1:63" ht="20" customHeight="1">
      <c r="A124" s="38">
        <v>858</v>
      </c>
      <c r="B124" s="37" t="s">
        <v>500</v>
      </c>
      <c r="C124" s="37" t="s">
        <v>501</v>
      </c>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row>
    <row r="125" spans="1:63" ht="20" customHeight="1">
      <c r="A125" s="38">
        <v>939</v>
      </c>
      <c r="B125" s="37" t="s">
        <v>502</v>
      </c>
      <c r="C125" s="37" t="s">
        <v>503</v>
      </c>
      <c r="D125" s="37" t="s">
        <v>504</v>
      </c>
      <c r="E125" s="37" t="s">
        <v>505</v>
      </c>
      <c r="F125" s="37" t="s">
        <v>506</v>
      </c>
      <c r="G125" s="37" t="s">
        <v>507</v>
      </c>
      <c r="H125" s="37" t="s">
        <v>508</v>
      </c>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row>
    <row r="126" spans="1:63" ht="20" customHeight="1">
      <c r="A126" s="38">
        <v>944</v>
      </c>
      <c r="B126" s="37" t="s">
        <v>509</v>
      </c>
      <c r="C126" s="37" t="s">
        <v>510</v>
      </c>
      <c r="D126" s="37" t="s">
        <v>511</v>
      </c>
      <c r="E126" s="37" t="s">
        <v>512</v>
      </c>
      <c r="F126" s="37" t="s">
        <v>513</v>
      </c>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row>
    <row r="127" spans="1:63" ht="20" customHeight="1">
      <c r="A127" s="38">
        <v>992</v>
      </c>
      <c r="B127" s="37" t="s">
        <v>514</v>
      </c>
      <c r="C127" s="37" t="s">
        <v>515</v>
      </c>
      <c r="D127" s="37" t="s">
        <v>516</v>
      </c>
      <c r="E127" s="37" t="s">
        <v>517</v>
      </c>
      <c r="F127" s="37" t="s">
        <v>518</v>
      </c>
      <c r="G127" s="37" t="s">
        <v>519</v>
      </c>
      <c r="H127" s="37" t="s">
        <v>520</v>
      </c>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row>
    <row r="128" spans="1:63" ht="20" customHeight="1">
      <c r="A128" s="38">
        <v>279</v>
      </c>
      <c r="B128" s="37" t="s">
        <v>521</v>
      </c>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row>
    <row r="129" spans="1:63" ht="20" customHeight="1">
      <c r="A129" s="38">
        <v>756</v>
      </c>
      <c r="B129" s="37" t="s">
        <v>522</v>
      </c>
      <c r="C129" s="37" t="s">
        <v>523</v>
      </c>
      <c r="D129" s="37" t="s">
        <v>524</v>
      </c>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row>
    <row r="130" spans="1:63" ht="20" customHeight="1">
      <c r="A130" s="38">
        <v>930</v>
      </c>
      <c r="B130" s="37" t="s">
        <v>525</v>
      </c>
      <c r="C130" s="37" t="s">
        <v>526</v>
      </c>
      <c r="D130" s="37" t="s">
        <v>527</v>
      </c>
      <c r="E130" s="37" t="s">
        <v>528</v>
      </c>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row>
    <row r="131" spans="1:63" ht="20" customHeight="1">
      <c r="A131" s="38">
        <v>881</v>
      </c>
      <c r="B131" s="37" t="s">
        <v>529</v>
      </c>
      <c r="C131" s="37" t="s">
        <v>530</v>
      </c>
      <c r="D131" s="37" t="s">
        <v>531</v>
      </c>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row>
    <row r="132" spans="1:63" ht="20" customHeight="1">
      <c r="A132" s="38">
        <v>289</v>
      </c>
      <c r="B132" s="37" t="s">
        <v>532</v>
      </c>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row>
    <row r="133" spans="1:63" ht="20" customHeight="1">
      <c r="A133" s="38">
        <v>920</v>
      </c>
      <c r="B133" s="37" t="s">
        <v>533</v>
      </c>
      <c r="C133" s="37" t="s">
        <v>534</v>
      </c>
      <c r="D133" s="37" t="s">
        <v>535</v>
      </c>
      <c r="E133" s="37" t="s">
        <v>536</v>
      </c>
      <c r="F133" s="37" t="s">
        <v>537</v>
      </c>
      <c r="G133" s="37" t="s">
        <v>538</v>
      </c>
      <c r="H133" s="37" t="s">
        <v>539</v>
      </c>
      <c r="I133" s="37" t="s">
        <v>540</v>
      </c>
      <c r="J133" s="37" t="s">
        <v>541</v>
      </c>
      <c r="K133" s="37" t="s">
        <v>542</v>
      </c>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row>
    <row r="134" spans="1:63" ht="20" customHeight="1">
      <c r="A134" s="38">
        <v>296</v>
      </c>
      <c r="B134" s="37" t="s">
        <v>543</v>
      </c>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row>
    <row r="135" spans="1:63" ht="20" customHeight="1">
      <c r="A135" s="38">
        <v>973</v>
      </c>
      <c r="B135" s="37" t="s">
        <v>544</v>
      </c>
      <c r="C135" s="37" t="s">
        <v>545</v>
      </c>
      <c r="D135" s="37" t="s">
        <v>546</v>
      </c>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row>
    <row r="136" spans="1:63" ht="20" customHeight="1">
      <c r="A136" s="38">
        <v>724</v>
      </c>
      <c r="B136" s="37" t="s">
        <v>547</v>
      </c>
      <c r="C136" s="37" t="s">
        <v>548</v>
      </c>
      <c r="D136" s="37" t="s">
        <v>549</v>
      </c>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row>
    <row r="137" spans="1:63" ht="20" customHeight="1">
      <c r="A137" s="38">
        <v>921</v>
      </c>
      <c r="B137" s="37" t="s">
        <v>550</v>
      </c>
      <c r="C137" s="37" t="s">
        <v>551</v>
      </c>
      <c r="D137" s="37" t="s">
        <v>552</v>
      </c>
      <c r="E137" s="37" t="s">
        <v>553</v>
      </c>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row>
    <row r="138" spans="1:63" ht="20" customHeight="1">
      <c r="A138" s="38">
        <v>334</v>
      </c>
      <c r="B138" s="37" t="s">
        <v>554</v>
      </c>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row>
    <row r="139" spans="1:63" ht="20" customHeight="1">
      <c r="A139" s="38">
        <v>910</v>
      </c>
      <c r="B139" s="37" t="s">
        <v>555</v>
      </c>
      <c r="C139" s="37" t="s">
        <v>556</v>
      </c>
      <c r="D139" s="37" t="s">
        <v>557</v>
      </c>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row>
    <row r="140" spans="1:63" ht="20" customHeight="1">
      <c r="A140" s="38">
        <v>740</v>
      </c>
      <c r="B140" s="37" t="s">
        <v>558</v>
      </c>
      <c r="C140" s="37" t="s">
        <v>559</v>
      </c>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row>
    <row r="141" spans="1:63" ht="20" customHeight="1">
      <c r="A141" s="38">
        <v>351</v>
      </c>
      <c r="B141" s="37" t="s">
        <v>560</v>
      </c>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row>
    <row r="142" spans="1:63" ht="20" customHeight="1">
      <c r="A142" s="38">
        <v>352</v>
      </c>
      <c r="B142" s="37" t="s">
        <v>561</v>
      </c>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row>
    <row r="143" spans="1:63" ht="20" customHeight="1">
      <c r="A143" s="38">
        <v>355</v>
      </c>
      <c r="B143" s="37" t="s">
        <v>562</v>
      </c>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row>
    <row r="144" spans="1:63" ht="20" customHeight="1">
      <c r="A144" s="38">
        <v>356</v>
      </c>
      <c r="B144" s="37" t="s">
        <v>563</v>
      </c>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row>
    <row r="145" spans="1:63" ht="20" customHeight="1">
      <c r="A145" s="38">
        <v>877</v>
      </c>
      <c r="B145" s="37" t="s">
        <v>564</v>
      </c>
      <c r="C145" s="37" t="s">
        <v>565</v>
      </c>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row>
    <row r="146" spans="1:63" ht="20" customHeight="1">
      <c r="A146" s="38">
        <v>379</v>
      </c>
      <c r="B146" s="37" t="s">
        <v>566</v>
      </c>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row>
    <row r="147" spans="1:63" ht="20" customHeight="1">
      <c r="A147" s="38">
        <v>380</v>
      </c>
      <c r="B147" s="37" t="s">
        <v>567</v>
      </c>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row>
    <row r="148" spans="1:63" ht="20" customHeight="1">
      <c r="A148" s="38">
        <v>630</v>
      </c>
      <c r="B148" s="37" t="s">
        <v>568</v>
      </c>
      <c r="C148" s="37" t="s">
        <v>569</v>
      </c>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row>
    <row r="149" spans="1:63" ht="20" customHeight="1">
      <c r="A149" s="38">
        <v>736</v>
      </c>
      <c r="B149" s="37" t="s">
        <v>570</v>
      </c>
      <c r="C149" s="37" t="s">
        <v>571</v>
      </c>
      <c r="D149" s="37" t="s">
        <v>572</v>
      </c>
      <c r="E149" s="37" t="s">
        <v>573</v>
      </c>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row>
    <row r="150" spans="1:63" ht="20" customHeight="1">
      <c r="A150" s="38">
        <v>397</v>
      </c>
      <c r="B150" s="37" t="s">
        <v>574</v>
      </c>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row>
    <row r="151" spans="1:63" ht="20" customHeight="1">
      <c r="A151" s="38">
        <v>987</v>
      </c>
      <c r="B151" s="37" t="s">
        <v>575</v>
      </c>
      <c r="C151" s="37" t="s">
        <v>576</v>
      </c>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row>
    <row r="152" spans="1:63" ht="20" customHeight="1">
      <c r="A152" s="38">
        <v>667</v>
      </c>
      <c r="B152" s="37" t="s">
        <v>577</v>
      </c>
      <c r="C152" s="37" t="s">
        <v>578</v>
      </c>
      <c r="D152" s="37" t="s">
        <v>579</v>
      </c>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row>
    <row r="153" spans="1:63" ht="20" customHeight="1">
      <c r="A153" s="38">
        <v>436</v>
      </c>
      <c r="B153" s="37" t="s">
        <v>580</v>
      </c>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row>
    <row r="154" spans="1:63" ht="20" customHeight="1">
      <c r="A154" s="38">
        <v>466</v>
      </c>
      <c r="B154" s="37" t="s">
        <v>581</v>
      </c>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row>
    <row r="155" spans="1:63" ht="20" customHeight="1">
      <c r="A155" s="38">
        <v>934</v>
      </c>
      <c r="B155" s="37" t="s">
        <v>582</v>
      </c>
      <c r="C155" s="37" t="s">
        <v>583</v>
      </c>
      <c r="D155" s="37" t="s">
        <v>584</v>
      </c>
      <c r="E155" s="37" t="s">
        <v>585</v>
      </c>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row>
    <row r="156" spans="1:63" ht="20" customHeight="1">
      <c r="A156" s="38">
        <v>471</v>
      </c>
      <c r="B156" s="37" t="s">
        <v>586</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row>
    <row r="157" spans="1:63" ht="20" customHeight="1">
      <c r="A157" s="38">
        <v>498</v>
      </c>
      <c r="B157" s="37" t="s">
        <v>587</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row>
    <row r="158" spans="1:63" ht="20" customHeight="1">
      <c r="A158" s="38">
        <v>703</v>
      </c>
      <c r="B158" s="37" t="s">
        <v>588</v>
      </c>
      <c r="C158" s="37" t="s">
        <v>589</v>
      </c>
      <c r="D158" s="37" t="s">
        <v>590</v>
      </c>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row>
    <row r="159" spans="1:63" ht="20" customHeight="1">
      <c r="A159" s="38">
        <v>833</v>
      </c>
      <c r="B159" s="37" t="s">
        <v>591</v>
      </c>
      <c r="C159" s="37" t="s">
        <v>592</v>
      </c>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row>
    <row r="160" spans="1:63" ht="20" customHeight="1">
      <c r="A160" s="38">
        <v>513</v>
      </c>
      <c r="B160" s="37" t="s">
        <v>593</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row>
    <row r="161" spans="1:63" ht="20" customHeight="1">
      <c r="A161" s="38">
        <v>529</v>
      </c>
      <c r="B161" s="37" t="s">
        <v>594</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row>
    <row r="162" spans="1:63" ht="20" customHeight="1">
      <c r="A162" s="38">
        <v>884</v>
      </c>
      <c r="B162" s="37" t="s">
        <v>595</v>
      </c>
      <c r="C162" s="37" t="s">
        <v>596</v>
      </c>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row>
    <row r="163" spans="1:63" ht="20" customHeight="1">
      <c r="A163" s="38">
        <v>535</v>
      </c>
      <c r="B163" s="37" t="s">
        <v>597</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row>
    <row r="164" spans="1:63" ht="20" customHeight="1">
      <c r="A164" s="38">
        <v>536</v>
      </c>
      <c r="B164" s="37" t="s">
        <v>598</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row>
    <row r="165" spans="1:63" ht="20" customHeight="1">
      <c r="A165" s="38">
        <v>941</v>
      </c>
      <c r="B165" s="37" t="s">
        <v>599</v>
      </c>
      <c r="C165" s="37" t="s">
        <v>600</v>
      </c>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row>
    <row r="166" spans="1:63" ht="20" customHeight="1">
      <c r="A166" s="38">
        <v>543</v>
      </c>
      <c r="B166" s="37" t="s">
        <v>601</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row>
    <row r="167" spans="1:63" ht="20" customHeight="1">
      <c r="A167" s="38">
        <v>544</v>
      </c>
      <c r="B167" s="37" t="s">
        <v>602</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row>
    <row r="168" spans="1:63" ht="20" customHeight="1">
      <c r="A168" s="38">
        <v>762</v>
      </c>
      <c r="B168" s="37" t="s">
        <v>603</v>
      </c>
      <c r="C168" s="37" t="s">
        <v>604</v>
      </c>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row>
    <row r="169" spans="1:63" ht="20" customHeight="1">
      <c r="A169" s="38">
        <v>573</v>
      </c>
      <c r="B169" s="37" t="s">
        <v>605</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row>
    <row r="170" spans="1:63" ht="20" customHeight="1">
      <c r="A170" s="38">
        <v>574</v>
      </c>
      <c r="B170" s="37" t="s">
        <v>606</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row>
    <row r="171" spans="1:63" ht="20" customHeight="1">
      <c r="A171" s="38">
        <v>575</v>
      </c>
      <c r="B171" s="37" t="s">
        <v>607</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row>
    <row r="172" spans="1:63" ht="20" customHeight="1">
      <c r="A172" s="38">
        <v>579</v>
      </c>
      <c r="B172" s="39" t="s">
        <v>608</v>
      </c>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row>
  </sheetData>
  <mergeCells count="1">
    <mergeCell ref="A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8AA8-D3D8-0B47-9DEA-994E6D2DA879}">
  <dimension ref="A1:J174"/>
  <sheetViews>
    <sheetView tabSelected="1" workbookViewId="0">
      <selection activeCell="E50" sqref="E50"/>
    </sheetView>
  </sheetViews>
  <sheetFormatPr baseColWidth="10" defaultRowHeight="16"/>
  <cols>
    <col min="1" max="1" width="22.83203125" style="3" customWidth="1"/>
    <col min="2" max="2" width="27.83203125" style="3" customWidth="1"/>
    <col min="3" max="3" width="25.83203125" style="3" customWidth="1"/>
    <col min="4" max="4" width="13.83203125" style="4" customWidth="1"/>
    <col min="5" max="5" width="25.1640625" style="7" customWidth="1"/>
    <col min="6" max="6" width="15.5" style="4" customWidth="1"/>
    <col min="7" max="7" width="26.33203125" style="3" customWidth="1"/>
    <col min="8" max="8" width="16" style="3" customWidth="1"/>
    <col min="9" max="9" width="26.33203125" style="4" customWidth="1"/>
    <col min="10" max="10" width="21.1640625" style="3" customWidth="1"/>
  </cols>
  <sheetData>
    <row r="1" spans="1:10" s="103" customFormat="1" ht="19">
      <c r="A1" s="99" t="s">
        <v>999</v>
      </c>
      <c r="B1" s="34"/>
      <c r="C1" s="34"/>
      <c r="D1" s="100"/>
      <c r="E1" s="101"/>
      <c r="F1" s="100"/>
      <c r="G1" s="34"/>
      <c r="H1" s="34"/>
      <c r="I1" s="100"/>
      <c r="J1" s="102"/>
    </row>
    <row r="2" spans="1:10" s="103" customFormat="1" ht="19">
      <c r="A2" s="35" t="s">
        <v>985</v>
      </c>
      <c r="B2" s="34"/>
      <c r="C2" s="34"/>
      <c r="D2" s="100"/>
      <c r="E2" s="101"/>
      <c r="F2" s="100"/>
      <c r="G2" s="34"/>
      <c r="H2" s="34"/>
      <c r="I2" s="100"/>
      <c r="J2" s="102"/>
    </row>
    <row r="3" spans="1:10" s="103" customFormat="1" ht="19">
      <c r="A3" s="53" t="s">
        <v>980</v>
      </c>
      <c r="B3" s="34"/>
      <c r="C3" s="34"/>
      <c r="D3" s="100"/>
      <c r="E3" s="101"/>
      <c r="F3" s="100"/>
      <c r="G3" s="34"/>
      <c r="H3" s="34"/>
      <c r="I3" s="100"/>
      <c r="J3" s="102"/>
    </row>
    <row r="4" spans="1:10" s="103" customFormat="1" ht="19">
      <c r="A4" s="53" t="s">
        <v>614</v>
      </c>
      <c r="B4" s="34"/>
      <c r="C4" s="34"/>
      <c r="D4" s="100"/>
      <c r="E4" s="101"/>
      <c r="F4" s="100"/>
      <c r="G4" s="34"/>
      <c r="H4" s="34"/>
      <c r="I4" s="100"/>
      <c r="J4" s="102"/>
    </row>
    <row r="5" spans="1:10">
      <c r="A5" s="38"/>
      <c r="B5" s="38"/>
      <c r="C5" s="38"/>
      <c r="D5" s="51"/>
      <c r="E5" s="52"/>
      <c r="F5" s="51"/>
      <c r="G5" s="38"/>
      <c r="H5" s="38"/>
      <c r="I5" s="51"/>
    </row>
    <row r="6" spans="1:10">
      <c r="A6" s="12" t="s">
        <v>609</v>
      </c>
      <c r="B6" s="12" t="s">
        <v>2</v>
      </c>
      <c r="C6" s="12" t="s">
        <v>3</v>
      </c>
      <c r="D6" s="11" t="s">
        <v>4</v>
      </c>
      <c r="E6" s="54" t="s">
        <v>6</v>
      </c>
      <c r="F6" s="11" t="s">
        <v>5</v>
      </c>
      <c r="G6" s="12" t="s">
        <v>7</v>
      </c>
      <c r="H6" s="12" t="s">
        <v>9</v>
      </c>
      <c r="I6" s="11" t="s">
        <v>8</v>
      </c>
      <c r="J6" s="5"/>
    </row>
    <row r="7" spans="1:10" ht="20">
      <c r="A7" s="38">
        <v>171</v>
      </c>
      <c r="B7" s="38">
        <v>376</v>
      </c>
      <c r="C7" s="38">
        <v>54</v>
      </c>
      <c r="D7" s="51">
        <v>6.9629630000000002</v>
      </c>
      <c r="E7" s="52">
        <v>9.9989999999999996E-5</v>
      </c>
      <c r="F7" s="51">
        <v>43.5595</v>
      </c>
      <c r="G7" s="55">
        <f>E7*167</f>
        <v>1.6698330000000001E-2</v>
      </c>
      <c r="H7" s="57">
        <v>7834</v>
      </c>
      <c r="I7" s="51">
        <f>B7*1000/H7</f>
        <v>47.995915241256064</v>
      </c>
      <c r="J7" s="6"/>
    </row>
    <row r="8" spans="1:10" ht="20">
      <c r="A8" s="38">
        <v>92</v>
      </c>
      <c r="B8" s="38">
        <v>99</v>
      </c>
      <c r="C8" s="38">
        <v>15</v>
      </c>
      <c r="D8" s="51">
        <v>6.6</v>
      </c>
      <c r="E8" s="52">
        <v>9.9989999999999996E-5</v>
      </c>
      <c r="F8" s="51">
        <v>21.406199999999998</v>
      </c>
      <c r="G8" s="55">
        <f t="shared" ref="G8:G38" si="0">E8*167</f>
        <v>1.6698330000000001E-2</v>
      </c>
      <c r="H8" s="57">
        <v>2137</v>
      </c>
      <c r="I8" s="51">
        <f t="shared" ref="I8:I38" si="1">B8*1000/H8</f>
        <v>46.326626111371084</v>
      </c>
      <c r="J8" s="6"/>
    </row>
    <row r="9" spans="1:10" ht="20">
      <c r="A9" s="38">
        <v>579</v>
      </c>
      <c r="B9" s="38">
        <v>452</v>
      </c>
      <c r="C9" s="38">
        <v>72</v>
      </c>
      <c r="D9" s="51">
        <v>6.2777779999999996</v>
      </c>
      <c r="E9" s="52">
        <v>9.9989999999999996E-5</v>
      </c>
      <c r="F9" s="51">
        <v>45.107500000000002</v>
      </c>
      <c r="G9" s="55">
        <f t="shared" si="0"/>
        <v>1.6698330000000001E-2</v>
      </c>
      <c r="H9" s="57">
        <v>9778</v>
      </c>
      <c r="I9" s="51">
        <f t="shared" si="1"/>
        <v>46.226222131315197</v>
      </c>
      <c r="J9" s="6"/>
    </row>
    <row r="10" spans="1:10" ht="20">
      <c r="A10" s="38">
        <v>825</v>
      </c>
      <c r="B10" s="38">
        <v>414</v>
      </c>
      <c r="C10" s="38">
        <v>71</v>
      </c>
      <c r="D10" s="51">
        <v>5.8309860000000002</v>
      </c>
      <c r="E10" s="52">
        <v>9.9989999999999996E-5</v>
      </c>
      <c r="F10" s="51">
        <v>40.123600000000003</v>
      </c>
      <c r="G10" s="55">
        <f t="shared" si="0"/>
        <v>1.6698330000000001E-2</v>
      </c>
      <c r="H10" s="57">
        <v>9265</v>
      </c>
      <c r="I10" s="51">
        <f t="shared" si="1"/>
        <v>44.684295736643278</v>
      </c>
      <c r="J10" s="6"/>
    </row>
    <row r="11" spans="1:10" ht="20">
      <c r="A11" s="38">
        <v>192</v>
      </c>
      <c r="B11" s="38">
        <v>50</v>
      </c>
      <c r="C11" s="38">
        <v>10</v>
      </c>
      <c r="D11" s="51">
        <v>5</v>
      </c>
      <c r="E11" s="52">
        <v>9.9989999999999996E-5</v>
      </c>
      <c r="F11" s="51">
        <v>12.032</v>
      </c>
      <c r="G11" s="55">
        <f t="shared" si="0"/>
        <v>1.6698330000000001E-2</v>
      </c>
      <c r="H11" s="57">
        <v>1381</v>
      </c>
      <c r="I11" s="51">
        <f t="shared" si="1"/>
        <v>36.205648081100655</v>
      </c>
      <c r="J11" s="6"/>
    </row>
    <row r="12" spans="1:10" ht="20">
      <c r="A12" s="38">
        <v>796</v>
      </c>
      <c r="B12" s="38">
        <v>482</v>
      </c>
      <c r="C12" s="38">
        <v>102</v>
      </c>
      <c r="D12" s="51">
        <v>4.7254899999999997</v>
      </c>
      <c r="E12" s="52">
        <v>9.9989999999999996E-5</v>
      </c>
      <c r="F12" s="51">
        <v>37.393000000000001</v>
      </c>
      <c r="G12" s="55">
        <f t="shared" si="0"/>
        <v>1.6698330000000001E-2</v>
      </c>
      <c r="H12" s="57">
        <v>14990</v>
      </c>
      <c r="I12" s="51">
        <f t="shared" si="1"/>
        <v>32.154769846564378</v>
      </c>
      <c r="J12" s="6"/>
    </row>
    <row r="13" spans="1:10" ht="20">
      <c r="A13" s="38">
        <v>992</v>
      </c>
      <c r="B13" s="38">
        <v>997</v>
      </c>
      <c r="C13" s="38">
        <v>212</v>
      </c>
      <c r="D13" s="51">
        <v>4.7028299999999996</v>
      </c>
      <c r="E13" s="52">
        <v>9.9989999999999996E-5</v>
      </c>
      <c r="F13" s="51">
        <v>51.380299999999998</v>
      </c>
      <c r="G13" s="55">
        <f t="shared" si="0"/>
        <v>1.6698330000000001E-2</v>
      </c>
      <c r="H13" s="57">
        <v>28079</v>
      </c>
      <c r="I13" s="51">
        <f t="shared" si="1"/>
        <v>35.506962498664485</v>
      </c>
      <c r="J13" s="6"/>
    </row>
    <row r="14" spans="1:10" ht="20">
      <c r="A14" s="38">
        <v>938</v>
      </c>
      <c r="B14" s="38">
        <v>1395</v>
      </c>
      <c r="C14" s="38">
        <v>306</v>
      </c>
      <c r="D14" s="51">
        <v>4.5588240000000004</v>
      </c>
      <c r="E14" s="52">
        <v>9.9989999999999996E-5</v>
      </c>
      <c r="F14" s="51">
        <v>57.429200000000002</v>
      </c>
      <c r="G14" s="55">
        <f t="shared" si="0"/>
        <v>1.6698330000000001E-2</v>
      </c>
      <c r="H14" s="57">
        <v>41867</v>
      </c>
      <c r="I14" s="51">
        <f t="shared" si="1"/>
        <v>33.319798409248335</v>
      </c>
      <c r="J14" s="6"/>
    </row>
    <row r="15" spans="1:10" ht="20">
      <c r="A15" s="38">
        <v>240</v>
      </c>
      <c r="B15" s="38">
        <v>16</v>
      </c>
      <c r="C15" s="38">
        <v>4</v>
      </c>
      <c r="D15" s="51">
        <v>4</v>
      </c>
      <c r="E15" s="52">
        <v>9.9989999999999996E-5</v>
      </c>
      <c r="F15" s="51">
        <v>5.8989000000000003</v>
      </c>
      <c r="G15" s="55">
        <f t="shared" si="0"/>
        <v>1.6698330000000001E-2</v>
      </c>
      <c r="H15" s="57">
        <v>531</v>
      </c>
      <c r="I15" s="51">
        <f t="shared" si="1"/>
        <v>30.131826741996232</v>
      </c>
      <c r="J15" s="6"/>
    </row>
    <row r="16" spans="1:10" ht="20">
      <c r="A16" s="38">
        <v>379</v>
      </c>
      <c r="B16" s="38">
        <v>4</v>
      </c>
      <c r="C16" s="38">
        <v>1</v>
      </c>
      <c r="D16" s="51">
        <v>4</v>
      </c>
      <c r="E16" s="52">
        <v>2.8497149999999999E-2</v>
      </c>
      <c r="F16" s="51">
        <v>2.6911999999999998</v>
      </c>
      <c r="G16" s="55">
        <f t="shared" si="0"/>
        <v>4.7590240499999998</v>
      </c>
      <c r="H16" s="57">
        <v>167</v>
      </c>
      <c r="I16" s="51">
        <f t="shared" si="1"/>
        <v>23.952095808383234</v>
      </c>
      <c r="J16" s="6"/>
    </row>
    <row r="17" spans="1:10" ht="20">
      <c r="A17" s="38">
        <v>652</v>
      </c>
      <c r="B17" s="38">
        <v>140</v>
      </c>
      <c r="C17" s="38">
        <v>38</v>
      </c>
      <c r="D17" s="51">
        <v>3.6842109999999999</v>
      </c>
      <c r="E17" s="52">
        <v>9.9989999999999996E-5</v>
      </c>
      <c r="F17" s="51">
        <v>16.6159</v>
      </c>
      <c r="G17" s="55">
        <f t="shared" si="0"/>
        <v>1.6698330000000001E-2</v>
      </c>
      <c r="H17" s="57">
        <v>5638</v>
      </c>
      <c r="I17" s="51">
        <f t="shared" si="1"/>
        <v>24.831500532103583</v>
      </c>
      <c r="J17" s="6"/>
    </row>
    <row r="18" spans="1:10" ht="20">
      <c r="A18" s="38">
        <v>907</v>
      </c>
      <c r="B18" s="38">
        <v>480</v>
      </c>
      <c r="C18" s="38">
        <v>133</v>
      </c>
      <c r="D18" s="51">
        <v>3.6090230000000001</v>
      </c>
      <c r="E18" s="52">
        <v>9.9989999999999996E-5</v>
      </c>
      <c r="F18" s="51">
        <v>28.921399999999998</v>
      </c>
      <c r="G18" s="55">
        <f t="shared" si="0"/>
        <v>1.6698330000000001E-2</v>
      </c>
      <c r="H18" s="57">
        <v>18708</v>
      </c>
      <c r="I18" s="51">
        <f t="shared" si="1"/>
        <v>25.657472738935216</v>
      </c>
      <c r="J18" s="6"/>
    </row>
    <row r="19" spans="1:10" ht="20">
      <c r="A19" s="38">
        <v>672</v>
      </c>
      <c r="B19" s="38">
        <v>157</v>
      </c>
      <c r="C19" s="38">
        <v>45</v>
      </c>
      <c r="D19" s="51">
        <v>3.4888889999999999</v>
      </c>
      <c r="E19" s="52">
        <v>9.9989999999999996E-5</v>
      </c>
      <c r="F19" s="51">
        <v>16.206800000000001</v>
      </c>
      <c r="G19" s="55">
        <f t="shared" si="0"/>
        <v>1.6698330000000001E-2</v>
      </c>
      <c r="H19" s="57">
        <v>6505</v>
      </c>
      <c r="I19" s="51">
        <f t="shared" si="1"/>
        <v>24.135280553420447</v>
      </c>
      <c r="J19" s="6"/>
    </row>
    <row r="20" spans="1:10" ht="20">
      <c r="A20" s="38">
        <v>724</v>
      </c>
      <c r="B20" s="38">
        <v>161</v>
      </c>
      <c r="C20" s="38">
        <v>47</v>
      </c>
      <c r="D20" s="51">
        <v>3.425532</v>
      </c>
      <c r="E20" s="52">
        <v>9.9989999999999996E-5</v>
      </c>
      <c r="F20" s="51">
        <v>16.072099999999999</v>
      </c>
      <c r="G20" s="55">
        <f t="shared" si="0"/>
        <v>1.6698330000000001E-2</v>
      </c>
      <c r="H20" s="57">
        <v>6262</v>
      </c>
      <c r="I20" s="51">
        <f t="shared" si="1"/>
        <v>25.710635579687001</v>
      </c>
      <c r="J20" s="6"/>
    </row>
    <row r="21" spans="1:10" ht="20">
      <c r="A21" s="38">
        <v>6</v>
      </c>
      <c r="B21" s="38">
        <v>58</v>
      </c>
      <c r="C21" s="38">
        <v>17</v>
      </c>
      <c r="D21" s="51">
        <v>3.4117649999999999</v>
      </c>
      <c r="E21" s="52">
        <v>9.9989999999999996E-5</v>
      </c>
      <c r="F21" s="51">
        <v>10.0075</v>
      </c>
      <c r="G21" s="55">
        <f t="shared" si="0"/>
        <v>1.6698330000000001E-2</v>
      </c>
      <c r="H21" s="57">
        <v>2413</v>
      </c>
      <c r="I21" s="51">
        <f t="shared" si="1"/>
        <v>24.03646912556983</v>
      </c>
      <c r="J21" s="6"/>
    </row>
    <row r="22" spans="1:10" ht="20">
      <c r="A22" s="38">
        <v>122</v>
      </c>
      <c r="B22" s="38">
        <v>205</v>
      </c>
      <c r="C22" s="38">
        <v>61</v>
      </c>
      <c r="D22" s="51">
        <v>3.3606560000000001</v>
      </c>
      <c r="E22" s="52">
        <v>9.9989999999999996E-5</v>
      </c>
      <c r="F22" s="51">
        <v>17.565899999999999</v>
      </c>
      <c r="G22" s="55">
        <f t="shared" si="0"/>
        <v>1.6698330000000001E-2</v>
      </c>
      <c r="H22" s="57">
        <v>8214</v>
      </c>
      <c r="I22" s="51">
        <f t="shared" si="1"/>
        <v>24.957389822254687</v>
      </c>
      <c r="J22" s="6"/>
    </row>
    <row r="23" spans="1:10" ht="20">
      <c r="A23" s="38">
        <v>984</v>
      </c>
      <c r="B23" s="38">
        <v>393</v>
      </c>
      <c r="C23" s="38">
        <v>117</v>
      </c>
      <c r="D23" s="51">
        <v>3.3589739999999999</v>
      </c>
      <c r="E23" s="52">
        <v>9.9989999999999996E-5</v>
      </c>
      <c r="F23" s="51">
        <v>23.907299999999999</v>
      </c>
      <c r="G23" s="55">
        <f t="shared" si="0"/>
        <v>1.6698330000000001E-2</v>
      </c>
      <c r="H23" s="57">
        <v>14832</v>
      </c>
      <c r="I23" s="51">
        <f t="shared" si="1"/>
        <v>26.496763754045308</v>
      </c>
      <c r="J23" s="6"/>
    </row>
    <row r="24" spans="1:10" ht="20">
      <c r="A24" s="38">
        <v>3</v>
      </c>
      <c r="B24" s="38">
        <v>93</v>
      </c>
      <c r="C24" s="38">
        <v>28</v>
      </c>
      <c r="D24" s="51">
        <v>3.3214290000000002</v>
      </c>
      <c r="E24" s="52">
        <v>9.9989999999999996E-5</v>
      </c>
      <c r="F24" s="51">
        <v>11.886100000000001</v>
      </c>
      <c r="G24" s="55">
        <f t="shared" si="0"/>
        <v>1.6698330000000001E-2</v>
      </c>
      <c r="H24" s="57">
        <v>4967</v>
      </c>
      <c r="I24" s="51">
        <f t="shared" si="1"/>
        <v>18.72357559895309</v>
      </c>
      <c r="J24" s="6"/>
    </row>
    <row r="25" spans="1:10" ht="20">
      <c r="A25" s="38">
        <v>49</v>
      </c>
      <c r="B25" s="38">
        <v>186</v>
      </c>
      <c r="C25" s="38">
        <v>56</v>
      </c>
      <c r="D25" s="51">
        <v>3.3214290000000002</v>
      </c>
      <c r="E25" s="52">
        <v>9.9989999999999996E-5</v>
      </c>
      <c r="F25" s="51">
        <v>16.7806</v>
      </c>
      <c r="G25" s="55">
        <f t="shared" si="0"/>
        <v>1.6698330000000001E-2</v>
      </c>
      <c r="H25" s="57">
        <v>6195</v>
      </c>
      <c r="I25" s="51">
        <f t="shared" si="1"/>
        <v>30.024213075060533</v>
      </c>
      <c r="J25" s="6"/>
    </row>
    <row r="26" spans="1:10" ht="20">
      <c r="A26" s="38">
        <v>105</v>
      </c>
      <c r="B26" s="38">
        <v>240</v>
      </c>
      <c r="C26" s="38">
        <v>73</v>
      </c>
      <c r="D26" s="51">
        <v>3.287671</v>
      </c>
      <c r="E26" s="52">
        <v>9.9989999999999996E-5</v>
      </c>
      <c r="F26" s="51">
        <v>19.215599999999998</v>
      </c>
      <c r="G26" s="55">
        <f t="shared" si="0"/>
        <v>1.6698330000000001E-2</v>
      </c>
      <c r="H26" s="57">
        <v>9711</v>
      </c>
      <c r="I26" s="51">
        <f t="shared" si="1"/>
        <v>24.714241581711462</v>
      </c>
      <c r="J26" s="6"/>
    </row>
    <row r="27" spans="1:10" ht="20">
      <c r="A27" s="38">
        <v>667</v>
      </c>
      <c r="B27" s="38">
        <v>105</v>
      </c>
      <c r="C27" s="38">
        <v>33</v>
      </c>
      <c r="D27" s="51">
        <v>3.1818179999999998</v>
      </c>
      <c r="E27" s="52">
        <v>9.9989999999999996E-5</v>
      </c>
      <c r="F27" s="51">
        <v>12.269600000000001</v>
      </c>
      <c r="G27" s="55">
        <f t="shared" si="0"/>
        <v>1.6698330000000001E-2</v>
      </c>
      <c r="H27" s="57">
        <v>4579</v>
      </c>
      <c r="I27" s="51">
        <f t="shared" si="1"/>
        <v>22.930770910679186</v>
      </c>
      <c r="J27" s="6"/>
    </row>
    <row r="28" spans="1:10" ht="20">
      <c r="A28" s="38">
        <v>193</v>
      </c>
      <c r="B28" s="38">
        <v>519</v>
      </c>
      <c r="C28" s="38">
        <v>164</v>
      </c>
      <c r="D28" s="51">
        <v>3.1646339999999999</v>
      </c>
      <c r="E28" s="52">
        <v>9.9989999999999996E-5</v>
      </c>
      <c r="F28" s="51">
        <v>27.044499999999999</v>
      </c>
      <c r="G28" s="55">
        <f t="shared" si="0"/>
        <v>1.6698330000000001E-2</v>
      </c>
      <c r="H28" s="57">
        <v>17532</v>
      </c>
      <c r="I28" s="51">
        <f t="shared" si="1"/>
        <v>29.603011635865844</v>
      </c>
      <c r="J28" s="6"/>
    </row>
    <row r="29" spans="1:10" ht="20">
      <c r="A29" s="38">
        <v>114</v>
      </c>
      <c r="B29" s="38">
        <v>138</v>
      </c>
      <c r="C29" s="38">
        <v>44</v>
      </c>
      <c r="D29" s="51">
        <v>3.1363639999999999</v>
      </c>
      <c r="E29" s="52">
        <v>9.9989999999999996E-5</v>
      </c>
      <c r="F29" s="51">
        <v>13.7202</v>
      </c>
      <c r="G29" s="55">
        <f t="shared" si="0"/>
        <v>1.6698330000000001E-2</v>
      </c>
      <c r="H29" s="57">
        <v>6288</v>
      </c>
      <c r="I29" s="51">
        <f t="shared" si="1"/>
        <v>21.946564885496183</v>
      </c>
      <c r="J29" s="6"/>
    </row>
    <row r="30" spans="1:10" ht="20">
      <c r="A30" s="38">
        <v>356</v>
      </c>
      <c r="B30" s="38">
        <v>115</v>
      </c>
      <c r="C30" s="38">
        <v>39</v>
      </c>
      <c r="D30" s="51">
        <v>2.948718</v>
      </c>
      <c r="E30" s="52">
        <v>9.9989999999999996E-5</v>
      </c>
      <c r="F30" s="51">
        <v>11.727600000000001</v>
      </c>
      <c r="G30" s="55">
        <f t="shared" si="0"/>
        <v>1.6698330000000001E-2</v>
      </c>
      <c r="H30" s="57">
        <v>5867</v>
      </c>
      <c r="I30" s="51">
        <f t="shared" si="1"/>
        <v>19.601159025055395</v>
      </c>
      <c r="J30" s="6"/>
    </row>
    <row r="31" spans="1:10" ht="20">
      <c r="A31" s="38">
        <v>108</v>
      </c>
      <c r="B31" s="38">
        <v>272</v>
      </c>
      <c r="C31" s="38">
        <v>93</v>
      </c>
      <c r="D31" s="51">
        <v>2.924731</v>
      </c>
      <c r="E31" s="52">
        <v>9.9989999999999996E-5</v>
      </c>
      <c r="F31" s="51">
        <v>18.028199999999998</v>
      </c>
      <c r="G31" s="55">
        <f t="shared" si="0"/>
        <v>1.6698330000000001E-2</v>
      </c>
      <c r="H31" s="57">
        <v>10949</v>
      </c>
      <c r="I31" s="51">
        <f t="shared" si="1"/>
        <v>24.8424513654215</v>
      </c>
      <c r="J31" s="6"/>
    </row>
    <row r="32" spans="1:10" ht="20">
      <c r="A32" s="38">
        <v>200</v>
      </c>
      <c r="B32" s="38">
        <v>90</v>
      </c>
      <c r="C32" s="38">
        <v>31</v>
      </c>
      <c r="D32" s="51">
        <v>2.9032260000000001</v>
      </c>
      <c r="E32" s="52">
        <v>9.9989999999999996E-5</v>
      </c>
      <c r="F32" s="51">
        <v>10.279199999999999</v>
      </c>
      <c r="G32" s="55">
        <f t="shared" si="0"/>
        <v>1.6698330000000001E-2</v>
      </c>
      <c r="H32" s="57">
        <v>4961</v>
      </c>
      <c r="I32" s="51">
        <f t="shared" si="1"/>
        <v>18.141503729086878</v>
      </c>
      <c r="J32" s="6"/>
    </row>
    <row r="33" spans="1:10" ht="20">
      <c r="A33" s="38">
        <v>35</v>
      </c>
      <c r="B33" s="38">
        <v>102</v>
      </c>
      <c r="C33" s="38">
        <v>36</v>
      </c>
      <c r="D33" s="51">
        <v>2.8333330000000001</v>
      </c>
      <c r="E33" s="52">
        <v>9.9989999999999996E-5</v>
      </c>
      <c r="F33" s="51">
        <v>10.7896</v>
      </c>
      <c r="G33" s="55">
        <f t="shared" si="0"/>
        <v>1.6698330000000001E-2</v>
      </c>
      <c r="H33" s="57">
        <v>5461</v>
      </c>
      <c r="I33" s="51">
        <f t="shared" si="1"/>
        <v>18.67789782091192</v>
      </c>
      <c r="J33" s="6"/>
    </row>
    <row r="34" spans="1:10" ht="20">
      <c r="A34" s="38">
        <v>910</v>
      </c>
      <c r="B34" s="38">
        <v>95</v>
      </c>
      <c r="C34" s="38">
        <v>34</v>
      </c>
      <c r="D34" s="51">
        <v>2.7941180000000001</v>
      </c>
      <c r="E34" s="52">
        <v>9.9989999999999996E-5</v>
      </c>
      <c r="F34" s="51">
        <v>10.1289</v>
      </c>
      <c r="G34" s="55">
        <f t="shared" si="0"/>
        <v>1.6698330000000001E-2</v>
      </c>
      <c r="H34" s="57">
        <v>4544</v>
      </c>
      <c r="I34" s="51">
        <f t="shared" si="1"/>
        <v>20.906690140845072</v>
      </c>
      <c r="J34" s="6"/>
    </row>
    <row r="35" spans="1:10" ht="20">
      <c r="A35" s="38">
        <v>973</v>
      </c>
      <c r="B35" s="38">
        <v>95</v>
      </c>
      <c r="C35" s="38">
        <v>34</v>
      </c>
      <c r="D35" s="51">
        <v>2.7941180000000001</v>
      </c>
      <c r="E35" s="52">
        <v>9.9989999999999996E-5</v>
      </c>
      <c r="F35" s="51">
        <v>10.3</v>
      </c>
      <c r="G35" s="55">
        <f t="shared" si="0"/>
        <v>1.6698330000000001E-2</v>
      </c>
      <c r="H35" s="57">
        <v>4871</v>
      </c>
      <c r="I35" s="51">
        <f t="shared" si="1"/>
        <v>19.503182098131802</v>
      </c>
      <c r="J35" s="6"/>
    </row>
    <row r="36" spans="1:10" ht="20">
      <c r="A36" s="38">
        <v>991</v>
      </c>
      <c r="B36" s="38">
        <v>311</v>
      </c>
      <c r="C36" s="38">
        <v>112</v>
      </c>
      <c r="D36" s="51">
        <v>2.776786</v>
      </c>
      <c r="E36" s="52">
        <v>9.9989999999999996E-5</v>
      </c>
      <c r="F36" s="51">
        <v>18.397200000000002</v>
      </c>
      <c r="G36" s="55">
        <f t="shared" si="0"/>
        <v>1.6698330000000001E-2</v>
      </c>
      <c r="H36" s="57">
        <v>16068</v>
      </c>
      <c r="I36" s="51">
        <f t="shared" si="1"/>
        <v>19.355240229026638</v>
      </c>
      <c r="J36" s="6"/>
    </row>
    <row r="37" spans="1:10" ht="20">
      <c r="A37" s="38">
        <v>574</v>
      </c>
      <c r="B37" s="38">
        <v>37</v>
      </c>
      <c r="C37" s="38">
        <v>14</v>
      </c>
      <c r="D37" s="51">
        <v>2.6428569999999998</v>
      </c>
      <c r="E37" s="52">
        <v>9.9989999999999996E-5</v>
      </c>
      <c r="F37" s="51">
        <v>5.8582000000000001</v>
      </c>
      <c r="G37" s="55">
        <f t="shared" si="0"/>
        <v>1.6698330000000001E-2</v>
      </c>
      <c r="H37" s="57">
        <v>1911</v>
      </c>
      <c r="I37" s="51">
        <f t="shared" si="1"/>
        <v>19.361590790162218</v>
      </c>
      <c r="J37" s="6"/>
    </row>
    <row r="38" spans="1:10" ht="20">
      <c r="A38" s="38">
        <v>289</v>
      </c>
      <c r="B38" s="38">
        <v>21</v>
      </c>
      <c r="C38" s="38">
        <v>8</v>
      </c>
      <c r="D38" s="51">
        <v>2.625</v>
      </c>
      <c r="E38" s="52">
        <v>9.9989999999999996E-5</v>
      </c>
      <c r="F38" s="51">
        <v>4.5407000000000002</v>
      </c>
      <c r="G38" s="55">
        <f t="shared" si="0"/>
        <v>1.6698330000000001E-2</v>
      </c>
      <c r="H38" s="57">
        <v>1181</v>
      </c>
      <c r="I38" s="51">
        <f t="shared" si="1"/>
        <v>17.781541066892466</v>
      </c>
      <c r="J38" s="6"/>
    </row>
    <row r="39" spans="1:10" ht="20">
      <c r="A39" s="38">
        <v>858</v>
      </c>
      <c r="B39" s="38">
        <v>39</v>
      </c>
      <c r="C39" s="38">
        <v>15</v>
      </c>
      <c r="D39" s="51">
        <v>2.6</v>
      </c>
      <c r="E39" s="52">
        <v>9.9989999999999996E-5</v>
      </c>
      <c r="F39" s="51">
        <v>6.0538999999999996</v>
      </c>
      <c r="G39" s="55">
        <f t="shared" ref="G39:G70" si="2">E39*167</f>
        <v>1.6698330000000001E-2</v>
      </c>
      <c r="H39" s="57">
        <v>2283</v>
      </c>
      <c r="I39" s="51">
        <f t="shared" ref="I39:I70" si="3">B39*1000/H39</f>
        <v>17.082785808147175</v>
      </c>
      <c r="J39" s="6"/>
    </row>
    <row r="40" spans="1:10" ht="20">
      <c r="A40" s="38">
        <v>975</v>
      </c>
      <c r="B40" s="38">
        <v>262</v>
      </c>
      <c r="C40" s="38">
        <v>106</v>
      </c>
      <c r="D40" s="51">
        <v>2.471698</v>
      </c>
      <c r="E40" s="52">
        <v>9.9989999999999996E-5</v>
      </c>
      <c r="F40" s="51">
        <v>14.6717</v>
      </c>
      <c r="G40" s="55">
        <f t="shared" si="2"/>
        <v>1.6698330000000001E-2</v>
      </c>
      <c r="H40" s="57">
        <v>14907</v>
      </c>
      <c r="I40" s="51">
        <f t="shared" si="3"/>
        <v>17.575635607432751</v>
      </c>
      <c r="J40" s="6"/>
    </row>
    <row r="41" spans="1:10" ht="20">
      <c r="A41" s="38">
        <v>630</v>
      </c>
      <c r="B41" s="38">
        <v>17</v>
      </c>
      <c r="C41" s="38">
        <v>7</v>
      </c>
      <c r="D41" s="51">
        <v>2.4285709999999998</v>
      </c>
      <c r="E41" s="52">
        <v>2.0997899999999998E-3</v>
      </c>
      <c r="F41" s="51">
        <v>3.2587000000000002</v>
      </c>
      <c r="G41" s="55">
        <f t="shared" si="2"/>
        <v>0.35066492999999999</v>
      </c>
      <c r="H41" s="57">
        <v>974</v>
      </c>
      <c r="I41" s="51">
        <f t="shared" si="3"/>
        <v>17.453798767967147</v>
      </c>
      <c r="J41" s="6"/>
    </row>
    <row r="42" spans="1:10" ht="20">
      <c r="A42" s="38">
        <v>896</v>
      </c>
      <c r="B42" s="38">
        <v>40</v>
      </c>
      <c r="C42" s="38">
        <v>17</v>
      </c>
      <c r="D42" s="51">
        <v>2.3529409999999999</v>
      </c>
      <c r="E42" s="52">
        <v>9.9989999999999996E-5</v>
      </c>
      <c r="F42" s="51">
        <v>5.5719000000000003</v>
      </c>
      <c r="G42" s="55">
        <f t="shared" si="2"/>
        <v>1.6698330000000001E-2</v>
      </c>
      <c r="H42" s="57">
        <v>2273</v>
      </c>
      <c r="I42" s="51">
        <f t="shared" si="3"/>
        <v>17.59788825340959</v>
      </c>
      <c r="J42" s="6"/>
    </row>
    <row r="43" spans="1:10" ht="20">
      <c r="A43" s="38">
        <v>972</v>
      </c>
      <c r="B43" s="38">
        <v>220</v>
      </c>
      <c r="C43" s="38">
        <v>95</v>
      </c>
      <c r="D43" s="51">
        <v>2.3157890000000001</v>
      </c>
      <c r="E43" s="52">
        <v>9.9989999999999996E-5</v>
      </c>
      <c r="F43" s="51">
        <v>12.642099999999999</v>
      </c>
      <c r="G43" s="55">
        <f t="shared" si="2"/>
        <v>1.6698330000000001E-2</v>
      </c>
      <c r="H43" s="57">
        <v>13616</v>
      </c>
      <c r="I43" s="51">
        <f t="shared" si="3"/>
        <v>16.157461809635723</v>
      </c>
      <c r="J43" s="6"/>
    </row>
    <row r="44" spans="1:10" ht="20">
      <c r="A44" s="38">
        <v>97</v>
      </c>
      <c r="B44" s="38">
        <v>50</v>
      </c>
      <c r="C44" s="38">
        <v>22</v>
      </c>
      <c r="D44" s="51">
        <v>2.2727270000000002</v>
      </c>
      <c r="E44" s="52">
        <v>9.9989999999999996E-5</v>
      </c>
      <c r="F44" s="51">
        <v>5.8079000000000001</v>
      </c>
      <c r="G44" s="55">
        <f t="shared" si="2"/>
        <v>1.6698330000000001E-2</v>
      </c>
      <c r="H44" s="57">
        <v>2493</v>
      </c>
      <c r="I44" s="51">
        <f t="shared" si="3"/>
        <v>20.056157240272764</v>
      </c>
      <c r="J44" s="6"/>
    </row>
    <row r="45" spans="1:10" ht="20">
      <c r="A45" s="38">
        <v>46</v>
      </c>
      <c r="B45" s="38">
        <v>18</v>
      </c>
      <c r="C45" s="38">
        <v>8</v>
      </c>
      <c r="D45" s="51">
        <v>2.25</v>
      </c>
      <c r="E45" s="52">
        <v>1.2998700000000001E-3</v>
      </c>
      <c r="F45" s="51">
        <v>3.5453999999999999</v>
      </c>
      <c r="G45" s="55">
        <f t="shared" si="2"/>
        <v>0.21707829000000001</v>
      </c>
      <c r="H45" s="57">
        <v>1136</v>
      </c>
      <c r="I45" s="51">
        <f t="shared" si="3"/>
        <v>15.845070422535212</v>
      </c>
      <c r="J45" s="6"/>
    </row>
    <row r="46" spans="1:10" ht="20">
      <c r="A46" s="38">
        <v>58</v>
      </c>
      <c r="B46" s="38">
        <v>9</v>
      </c>
      <c r="C46" s="38">
        <v>4</v>
      </c>
      <c r="D46" s="51">
        <v>2.25</v>
      </c>
      <c r="E46" s="52">
        <v>2.6097390000000002E-2</v>
      </c>
      <c r="F46" s="51">
        <v>2.2858000000000001</v>
      </c>
      <c r="G46" s="55">
        <f t="shared" si="2"/>
        <v>4.3582641300000002</v>
      </c>
      <c r="H46" s="57">
        <v>545</v>
      </c>
      <c r="I46" s="51">
        <f t="shared" si="3"/>
        <v>16.513761467889907</v>
      </c>
      <c r="J46" s="6"/>
    </row>
    <row r="47" spans="1:10" ht="20">
      <c r="A47" s="38">
        <v>67</v>
      </c>
      <c r="B47" s="38">
        <v>45</v>
      </c>
      <c r="C47" s="38">
        <v>20</v>
      </c>
      <c r="D47" s="51">
        <v>2.25</v>
      </c>
      <c r="E47" s="52">
        <v>9.9989999999999996E-5</v>
      </c>
      <c r="F47" s="51">
        <v>5.3653000000000004</v>
      </c>
      <c r="G47" s="55">
        <f t="shared" si="2"/>
        <v>1.6698330000000001E-2</v>
      </c>
      <c r="H47" s="57">
        <v>2917</v>
      </c>
      <c r="I47" s="51">
        <f t="shared" si="3"/>
        <v>15.426808364758314</v>
      </c>
      <c r="J47" s="6"/>
    </row>
    <row r="48" spans="1:10" ht="20">
      <c r="A48" s="38">
        <v>985</v>
      </c>
      <c r="B48" s="38">
        <v>229</v>
      </c>
      <c r="C48" s="38">
        <v>103</v>
      </c>
      <c r="D48" s="51">
        <v>2.2233010000000002</v>
      </c>
      <c r="E48" s="52">
        <v>9.9989999999999996E-5</v>
      </c>
      <c r="F48" s="51">
        <v>12.296099999999999</v>
      </c>
      <c r="G48" s="55">
        <f t="shared" si="2"/>
        <v>1.6698330000000001E-2</v>
      </c>
      <c r="H48" s="57">
        <v>13144</v>
      </c>
      <c r="I48" s="51">
        <f t="shared" si="3"/>
        <v>17.422398052343276</v>
      </c>
      <c r="J48" s="6"/>
    </row>
    <row r="49" spans="1:10" ht="20">
      <c r="A49" s="38">
        <v>466</v>
      </c>
      <c r="B49" s="38">
        <v>24</v>
      </c>
      <c r="C49" s="38">
        <v>11</v>
      </c>
      <c r="D49" s="51">
        <v>2.1818179999999998</v>
      </c>
      <c r="E49" s="52">
        <v>9.9989999999999996E-5</v>
      </c>
      <c r="F49" s="51">
        <v>4.1112000000000002</v>
      </c>
      <c r="G49" s="55">
        <f t="shared" si="2"/>
        <v>1.6698330000000001E-2</v>
      </c>
      <c r="H49" s="57">
        <v>1434</v>
      </c>
      <c r="I49" s="51">
        <f t="shared" si="3"/>
        <v>16.736401673640167</v>
      </c>
      <c r="J49" s="6"/>
    </row>
    <row r="50" spans="1:10" ht="20">
      <c r="A50" s="38">
        <v>891</v>
      </c>
      <c r="B50" s="38">
        <v>188</v>
      </c>
      <c r="C50" s="38">
        <v>87</v>
      </c>
      <c r="D50" s="51">
        <v>2.16092</v>
      </c>
      <c r="E50" s="52">
        <v>9.9989999999999996E-5</v>
      </c>
      <c r="F50" s="51">
        <v>10.2906</v>
      </c>
      <c r="G50" s="55">
        <f t="shared" si="2"/>
        <v>1.6698330000000001E-2</v>
      </c>
      <c r="H50" s="57">
        <v>13103</v>
      </c>
      <c r="I50" s="51">
        <f t="shared" si="3"/>
        <v>14.347859268869724</v>
      </c>
      <c r="J50" s="6"/>
    </row>
    <row r="51" spans="1:10" ht="20">
      <c r="A51" s="38">
        <v>10</v>
      </c>
      <c r="B51" s="38">
        <v>8</v>
      </c>
      <c r="C51" s="38">
        <v>4</v>
      </c>
      <c r="D51" s="51">
        <v>2</v>
      </c>
      <c r="E51" s="52">
        <v>4.2895709999999997E-2</v>
      </c>
      <c r="F51" s="51">
        <v>2.0901999999999998</v>
      </c>
      <c r="G51" s="55">
        <f t="shared" si="2"/>
        <v>7.1635835699999992</v>
      </c>
      <c r="H51" s="57">
        <v>554</v>
      </c>
      <c r="I51" s="51">
        <f t="shared" si="3"/>
        <v>14.440433212996389</v>
      </c>
      <c r="J51" s="6"/>
    </row>
    <row r="52" spans="1:10" ht="20">
      <c r="A52" s="38">
        <v>117</v>
      </c>
      <c r="B52" s="38">
        <v>6</v>
      </c>
      <c r="C52" s="38">
        <v>3</v>
      </c>
      <c r="D52" s="51">
        <v>2</v>
      </c>
      <c r="E52" s="52">
        <v>0.14848520000000001</v>
      </c>
      <c r="F52" s="51">
        <v>1.3513999999999999</v>
      </c>
      <c r="G52" s="55">
        <f t="shared" si="2"/>
        <v>24.797028400000002</v>
      </c>
      <c r="H52" s="57">
        <v>575</v>
      </c>
      <c r="I52" s="51">
        <f t="shared" si="3"/>
        <v>10.434782608695652</v>
      </c>
      <c r="J52" s="6"/>
    </row>
    <row r="53" spans="1:10" ht="20">
      <c r="A53" s="38">
        <v>351</v>
      </c>
      <c r="B53" s="38">
        <v>16</v>
      </c>
      <c r="C53" s="38">
        <v>8</v>
      </c>
      <c r="D53" s="51">
        <v>2</v>
      </c>
      <c r="E53" s="52">
        <v>5.6994300000000001E-3</v>
      </c>
      <c r="F53" s="51">
        <v>2.9224000000000001</v>
      </c>
      <c r="G53" s="55">
        <f t="shared" si="2"/>
        <v>0.95180481000000006</v>
      </c>
      <c r="H53" s="57">
        <v>1144</v>
      </c>
      <c r="I53" s="51">
        <f t="shared" si="3"/>
        <v>13.986013986013987</v>
      </c>
      <c r="J53" s="6"/>
    </row>
    <row r="54" spans="1:10" ht="20">
      <c r="A54" s="38">
        <v>352</v>
      </c>
      <c r="B54" s="38">
        <v>2</v>
      </c>
      <c r="C54" s="38">
        <v>1</v>
      </c>
      <c r="D54" s="51">
        <v>2</v>
      </c>
      <c r="E54" s="52">
        <v>0.41605839999999999</v>
      </c>
      <c r="F54" s="51">
        <v>0.46600000000000003</v>
      </c>
      <c r="G54" s="55">
        <f t="shared" si="2"/>
        <v>69.481752799999995</v>
      </c>
      <c r="H54" s="57">
        <v>203</v>
      </c>
      <c r="I54" s="51">
        <f t="shared" si="3"/>
        <v>9.8522167487684733</v>
      </c>
      <c r="J54" s="6"/>
    </row>
    <row r="55" spans="1:10" ht="20">
      <c r="A55" s="38">
        <v>380</v>
      </c>
      <c r="B55" s="38">
        <v>2</v>
      </c>
      <c r="C55" s="38">
        <v>1</v>
      </c>
      <c r="D55" s="51">
        <v>2</v>
      </c>
      <c r="E55" s="52">
        <v>0.2448755</v>
      </c>
      <c r="F55" s="51">
        <v>1.0743</v>
      </c>
      <c r="G55" s="55">
        <f t="shared" si="2"/>
        <v>40.894208499999998</v>
      </c>
      <c r="H55" s="57">
        <v>123</v>
      </c>
      <c r="I55" s="51">
        <f t="shared" si="3"/>
        <v>16.260162601626018</v>
      </c>
      <c r="J55" s="6"/>
    </row>
    <row r="56" spans="1:10" ht="20">
      <c r="A56" s="38">
        <v>397</v>
      </c>
      <c r="B56" s="38">
        <v>10</v>
      </c>
      <c r="C56" s="38">
        <v>5</v>
      </c>
      <c r="D56" s="51">
        <v>2</v>
      </c>
      <c r="E56" s="52">
        <v>4.5695430000000002E-2</v>
      </c>
      <c r="F56" s="51">
        <v>2.0733999999999999</v>
      </c>
      <c r="G56" s="55">
        <f t="shared" si="2"/>
        <v>7.6311368100000001</v>
      </c>
      <c r="H56" s="57">
        <v>743</v>
      </c>
      <c r="I56" s="51">
        <f t="shared" si="3"/>
        <v>13.458950201884253</v>
      </c>
      <c r="J56" s="6"/>
    </row>
    <row r="57" spans="1:10" ht="20">
      <c r="A57" s="38">
        <v>988</v>
      </c>
      <c r="B57" s="38">
        <v>20</v>
      </c>
      <c r="C57" s="38">
        <v>10</v>
      </c>
      <c r="D57" s="51">
        <v>2</v>
      </c>
      <c r="E57" s="52">
        <v>1.049895E-2</v>
      </c>
      <c r="F57" s="51">
        <v>2.8292999999999999</v>
      </c>
      <c r="G57" s="55">
        <f t="shared" si="2"/>
        <v>1.7533246499999999</v>
      </c>
      <c r="H57" s="57">
        <v>1481</v>
      </c>
      <c r="I57" s="51">
        <f t="shared" si="3"/>
        <v>13.504388926401081</v>
      </c>
      <c r="J57" s="6"/>
    </row>
    <row r="58" spans="1:10" ht="20">
      <c r="A58" s="38">
        <v>977</v>
      </c>
      <c r="B58" s="38">
        <v>35</v>
      </c>
      <c r="C58" s="38">
        <v>18</v>
      </c>
      <c r="D58" s="51">
        <v>1.9444440000000001</v>
      </c>
      <c r="E58" s="52">
        <v>9.9989999999999996E-5</v>
      </c>
      <c r="F58" s="51">
        <v>4.0545</v>
      </c>
      <c r="G58" s="55">
        <f t="shared" si="2"/>
        <v>1.6698330000000001E-2</v>
      </c>
      <c r="H58" s="57">
        <v>2672</v>
      </c>
      <c r="I58" s="51">
        <f t="shared" si="3"/>
        <v>13.098802395209582</v>
      </c>
      <c r="J58" s="6"/>
    </row>
    <row r="59" spans="1:10" ht="20">
      <c r="A59" s="38">
        <v>706</v>
      </c>
      <c r="B59" s="38">
        <v>58</v>
      </c>
      <c r="C59" s="38">
        <v>30</v>
      </c>
      <c r="D59" s="51">
        <v>1.933333</v>
      </c>
      <c r="E59" s="52">
        <v>9.9989999999999996E-5</v>
      </c>
      <c r="F59" s="51">
        <v>5.0960000000000001</v>
      </c>
      <c r="G59" s="55">
        <f t="shared" si="2"/>
        <v>1.6698330000000001E-2</v>
      </c>
      <c r="H59" s="57">
        <v>4608</v>
      </c>
      <c r="I59" s="51">
        <f t="shared" si="3"/>
        <v>12.586805555555555</v>
      </c>
      <c r="J59" s="6"/>
    </row>
    <row r="60" spans="1:10" ht="20">
      <c r="A60" s="38">
        <v>956</v>
      </c>
      <c r="B60" s="38">
        <v>42</v>
      </c>
      <c r="C60" s="38">
        <v>22</v>
      </c>
      <c r="D60" s="51">
        <v>1.9090910000000001</v>
      </c>
      <c r="E60" s="52">
        <v>9.9989999999999996E-5</v>
      </c>
      <c r="F60" s="51">
        <v>4.2514000000000003</v>
      </c>
      <c r="G60" s="55">
        <f t="shared" si="2"/>
        <v>1.6698330000000001E-2</v>
      </c>
      <c r="H60" s="57">
        <v>3381</v>
      </c>
      <c r="I60" s="51">
        <f t="shared" si="3"/>
        <v>12.422360248447205</v>
      </c>
      <c r="J60" s="6"/>
    </row>
    <row r="61" spans="1:10" ht="20">
      <c r="A61" s="38">
        <v>955</v>
      </c>
      <c r="B61" s="38">
        <v>45</v>
      </c>
      <c r="C61" s="38">
        <v>24</v>
      </c>
      <c r="D61" s="51">
        <v>1.875</v>
      </c>
      <c r="E61" s="52">
        <v>4.9994999999999998E-4</v>
      </c>
      <c r="F61" s="51">
        <v>4.1748000000000003</v>
      </c>
      <c r="G61" s="55">
        <f t="shared" si="2"/>
        <v>8.3491650000000001E-2</v>
      </c>
      <c r="H61" s="57">
        <v>2947</v>
      </c>
      <c r="I61" s="51">
        <f t="shared" si="3"/>
        <v>15.269765863590091</v>
      </c>
      <c r="J61" s="6"/>
    </row>
    <row r="62" spans="1:10" ht="20">
      <c r="A62" s="38">
        <v>878</v>
      </c>
      <c r="B62" s="38">
        <v>24</v>
      </c>
      <c r="C62" s="38">
        <v>13</v>
      </c>
      <c r="D62" s="51">
        <v>1.8461540000000001</v>
      </c>
      <c r="E62" s="52">
        <v>5.6994300000000001E-3</v>
      </c>
      <c r="F62" s="51">
        <v>2.9464000000000001</v>
      </c>
      <c r="G62" s="55">
        <f t="shared" si="2"/>
        <v>0.95180481000000006</v>
      </c>
      <c r="H62" s="57">
        <v>1907</v>
      </c>
      <c r="I62" s="51">
        <f t="shared" si="3"/>
        <v>12.585212375458836</v>
      </c>
      <c r="J62" s="6"/>
    </row>
    <row r="63" spans="1:10" ht="20">
      <c r="A63" s="38">
        <v>850</v>
      </c>
      <c r="B63" s="38">
        <v>53</v>
      </c>
      <c r="C63" s="38">
        <v>29</v>
      </c>
      <c r="D63" s="51">
        <v>1.8275859999999999</v>
      </c>
      <c r="E63" s="52">
        <v>9.9989999999999996E-5</v>
      </c>
      <c r="F63" s="51">
        <v>4.3479000000000001</v>
      </c>
      <c r="G63" s="55">
        <f t="shared" si="2"/>
        <v>1.6698330000000001E-2</v>
      </c>
      <c r="H63" s="57">
        <v>3859</v>
      </c>
      <c r="I63" s="51">
        <f t="shared" si="3"/>
        <v>13.734128012438456</v>
      </c>
      <c r="J63" s="6"/>
    </row>
    <row r="64" spans="1:10" ht="20">
      <c r="A64" s="38">
        <v>34</v>
      </c>
      <c r="B64" s="38">
        <v>211</v>
      </c>
      <c r="C64" s="38">
        <v>116</v>
      </c>
      <c r="D64" s="51">
        <v>1.8189660000000001</v>
      </c>
      <c r="E64" s="52">
        <v>9.9989999999999996E-5</v>
      </c>
      <c r="F64" s="51">
        <v>8.5672999999999995</v>
      </c>
      <c r="G64" s="55">
        <f t="shared" si="2"/>
        <v>1.6698330000000001E-2</v>
      </c>
      <c r="H64" s="57">
        <v>20297</v>
      </c>
      <c r="I64" s="51">
        <f t="shared" si="3"/>
        <v>10.395624969207272</v>
      </c>
      <c r="J64" s="6"/>
    </row>
    <row r="65" spans="1:10" ht="20">
      <c r="A65" s="38">
        <v>762</v>
      </c>
      <c r="B65" s="38">
        <v>20</v>
      </c>
      <c r="C65" s="38">
        <v>11</v>
      </c>
      <c r="D65" s="51">
        <v>1.818182</v>
      </c>
      <c r="E65" s="52">
        <v>9.6990300000000008E-3</v>
      </c>
      <c r="F65" s="51">
        <v>2.7593999999999999</v>
      </c>
      <c r="G65" s="55">
        <f t="shared" si="2"/>
        <v>1.6197380100000001</v>
      </c>
      <c r="H65" s="57">
        <v>1420</v>
      </c>
      <c r="I65" s="51">
        <f t="shared" si="3"/>
        <v>14.084507042253522</v>
      </c>
      <c r="J65" s="6"/>
    </row>
    <row r="66" spans="1:10" ht="20">
      <c r="A66" s="38">
        <v>841</v>
      </c>
      <c r="B66" s="38">
        <v>40</v>
      </c>
      <c r="C66" s="38">
        <v>22</v>
      </c>
      <c r="D66" s="51">
        <v>1.818182</v>
      </c>
      <c r="E66" s="52">
        <v>4.9994999999999998E-4</v>
      </c>
      <c r="F66" s="51">
        <v>3.4998</v>
      </c>
      <c r="G66" s="55">
        <f t="shared" si="2"/>
        <v>8.3491650000000001E-2</v>
      </c>
      <c r="H66" s="57">
        <v>3300</v>
      </c>
      <c r="I66" s="51">
        <f t="shared" si="3"/>
        <v>12.121212121212121</v>
      </c>
      <c r="J66" s="6"/>
    </row>
    <row r="67" spans="1:10" ht="20">
      <c r="A67" s="38">
        <v>957</v>
      </c>
      <c r="B67" s="38">
        <v>20</v>
      </c>
      <c r="C67" s="38">
        <v>11</v>
      </c>
      <c r="D67" s="51">
        <v>1.818182</v>
      </c>
      <c r="E67" s="52">
        <v>6.4993500000000001E-3</v>
      </c>
      <c r="F67" s="51">
        <v>2.8410000000000002</v>
      </c>
      <c r="G67" s="55">
        <f t="shared" si="2"/>
        <v>1.0853914499999999</v>
      </c>
      <c r="H67" s="57">
        <v>1286</v>
      </c>
      <c r="I67" s="51">
        <f t="shared" si="3"/>
        <v>15.552099533437014</v>
      </c>
      <c r="J67" s="6"/>
    </row>
    <row r="68" spans="1:10" ht="20">
      <c r="A68" s="38">
        <v>85</v>
      </c>
      <c r="B68" s="38">
        <v>43</v>
      </c>
      <c r="C68" s="38">
        <v>24</v>
      </c>
      <c r="D68" s="51">
        <v>1.7916669999999999</v>
      </c>
      <c r="E68" s="52">
        <v>8.9990999999999997E-4</v>
      </c>
      <c r="F68" s="51">
        <v>3.7397999999999998</v>
      </c>
      <c r="G68" s="55">
        <f t="shared" si="2"/>
        <v>0.15028496999999999</v>
      </c>
      <c r="H68" s="57">
        <v>3144</v>
      </c>
      <c r="I68" s="51">
        <f t="shared" si="3"/>
        <v>13.676844783715012</v>
      </c>
      <c r="J68" s="6"/>
    </row>
    <row r="69" spans="1:10" ht="20">
      <c r="A69" s="38">
        <v>113</v>
      </c>
      <c r="B69" s="38">
        <v>32</v>
      </c>
      <c r="C69" s="38">
        <v>18</v>
      </c>
      <c r="D69" s="51">
        <v>1.7777780000000001</v>
      </c>
      <c r="E69" s="52">
        <v>3.6996300000000002E-3</v>
      </c>
      <c r="F69" s="51">
        <v>3.1248999999999998</v>
      </c>
      <c r="G69" s="55">
        <f t="shared" si="2"/>
        <v>0.61783821000000005</v>
      </c>
      <c r="H69" s="57">
        <v>2505</v>
      </c>
      <c r="I69" s="51">
        <f t="shared" si="3"/>
        <v>12.774451097804391</v>
      </c>
      <c r="J69" s="6"/>
    </row>
    <row r="70" spans="1:10" ht="20">
      <c r="A70" s="38">
        <v>61</v>
      </c>
      <c r="B70" s="38">
        <v>28</v>
      </c>
      <c r="C70" s="38">
        <v>16</v>
      </c>
      <c r="D70" s="51">
        <v>1.75</v>
      </c>
      <c r="E70" s="52">
        <v>1.2998700000000001E-3</v>
      </c>
      <c r="F70" s="51">
        <v>3.0160999999999998</v>
      </c>
      <c r="G70" s="55">
        <f t="shared" si="2"/>
        <v>0.21707829000000001</v>
      </c>
      <c r="H70" s="57">
        <v>2034</v>
      </c>
      <c r="I70" s="51">
        <f t="shared" si="3"/>
        <v>13.765978367748279</v>
      </c>
      <c r="J70" s="6"/>
    </row>
    <row r="71" spans="1:10" ht="20">
      <c r="A71" s="38">
        <v>213</v>
      </c>
      <c r="B71" s="38">
        <v>7</v>
      </c>
      <c r="C71" s="38">
        <v>4</v>
      </c>
      <c r="D71" s="51">
        <v>1.75</v>
      </c>
      <c r="E71" s="52">
        <v>9.2890710000000001E-2</v>
      </c>
      <c r="F71" s="51">
        <v>1.6413</v>
      </c>
      <c r="G71" s="55">
        <f t="shared" ref="G71:G102" si="4">E71*167</f>
        <v>15.512748569999999</v>
      </c>
      <c r="H71" s="57">
        <v>576</v>
      </c>
      <c r="I71" s="51">
        <f t="shared" ref="I71:I102" si="5">B71*1000/H71</f>
        <v>12.152777777777779</v>
      </c>
      <c r="J71" s="6"/>
    </row>
    <row r="72" spans="1:10" ht="20">
      <c r="A72" s="38">
        <v>87</v>
      </c>
      <c r="B72" s="38">
        <v>39</v>
      </c>
      <c r="C72" s="38">
        <v>23</v>
      </c>
      <c r="D72" s="51">
        <v>1.6956519999999999</v>
      </c>
      <c r="E72" s="52">
        <v>4.9994999999999998E-4</v>
      </c>
      <c r="F72" s="51">
        <v>3.4540999999999999</v>
      </c>
      <c r="G72" s="55">
        <f t="shared" si="4"/>
        <v>8.3491650000000001E-2</v>
      </c>
      <c r="H72" s="57">
        <v>3042</v>
      </c>
      <c r="I72" s="51">
        <f t="shared" si="5"/>
        <v>12.820512820512821</v>
      </c>
      <c r="J72" s="6"/>
    </row>
    <row r="73" spans="1:10" ht="20">
      <c r="A73" s="38">
        <v>536</v>
      </c>
      <c r="B73" s="38">
        <v>22</v>
      </c>
      <c r="C73" s="38">
        <v>13</v>
      </c>
      <c r="D73" s="51">
        <v>1.6923079999999999</v>
      </c>
      <c r="E73" s="52">
        <v>1.2498749999999999E-2</v>
      </c>
      <c r="F73" s="51">
        <v>2.4965000000000002</v>
      </c>
      <c r="G73" s="55">
        <f t="shared" si="4"/>
        <v>2.0872912499999998</v>
      </c>
      <c r="H73" s="57">
        <v>1934</v>
      </c>
      <c r="I73" s="51">
        <f t="shared" si="5"/>
        <v>11.375387797311271</v>
      </c>
      <c r="J73" s="6"/>
    </row>
    <row r="74" spans="1:10" ht="20">
      <c r="A74" s="38">
        <v>650</v>
      </c>
      <c r="B74" s="38">
        <v>22</v>
      </c>
      <c r="C74" s="38">
        <v>13</v>
      </c>
      <c r="D74" s="51">
        <v>1.6923079999999999</v>
      </c>
      <c r="E74" s="52">
        <v>1.4498550000000001E-2</v>
      </c>
      <c r="F74" s="51">
        <v>2.4222000000000001</v>
      </c>
      <c r="G74" s="55">
        <f t="shared" si="4"/>
        <v>2.4212578499999999</v>
      </c>
      <c r="H74" s="57">
        <v>1833</v>
      </c>
      <c r="I74" s="51">
        <f t="shared" si="5"/>
        <v>12.002182214948173</v>
      </c>
      <c r="J74" s="6"/>
    </row>
    <row r="75" spans="1:10" ht="20">
      <c r="A75" s="38">
        <v>543</v>
      </c>
      <c r="B75" s="38">
        <v>25</v>
      </c>
      <c r="C75" s="38">
        <v>15</v>
      </c>
      <c r="D75" s="51">
        <v>1.6666669999999999</v>
      </c>
      <c r="E75" s="52">
        <v>1.489851E-2</v>
      </c>
      <c r="F75" s="51">
        <v>2.4394999999999998</v>
      </c>
      <c r="G75" s="55">
        <f t="shared" si="4"/>
        <v>2.4880511699999999</v>
      </c>
      <c r="H75" s="57">
        <v>2066</v>
      </c>
      <c r="I75" s="51">
        <f t="shared" si="5"/>
        <v>12.100677637947726</v>
      </c>
      <c r="J75" s="6"/>
    </row>
    <row r="76" spans="1:10" ht="20">
      <c r="A76" s="38">
        <v>178</v>
      </c>
      <c r="B76" s="38">
        <v>54</v>
      </c>
      <c r="C76" s="38">
        <v>33</v>
      </c>
      <c r="D76" s="51">
        <v>1.6363639999999999</v>
      </c>
      <c r="E76" s="52">
        <v>8.9990999999999997E-4</v>
      </c>
      <c r="F76" s="51">
        <v>3.5992000000000002</v>
      </c>
      <c r="G76" s="55">
        <f t="shared" si="4"/>
        <v>0.15028496999999999</v>
      </c>
      <c r="H76" s="57">
        <v>4628</v>
      </c>
      <c r="I76" s="51">
        <f t="shared" si="5"/>
        <v>11.668107173725151</v>
      </c>
      <c r="J76" s="6"/>
    </row>
    <row r="77" spans="1:10" ht="20">
      <c r="A77" s="38">
        <v>906</v>
      </c>
      <c r="B77" s="38">
        <v>56</v>
      </c>
      <c r="C77" s="38">
        <v>35</v>
      </c>
      <c r="D77" s="51">
        <v>1.6</v>
      </c>
      <c r="E77" s="52">
        <v>4.9994999999999998E-4</v>
      </c>
      <c r="F77" s="51">
        <v>3.5169000000000001</v>
      </c>
      <c r="G77" s="55">
        <f t="shared" si="4"/>
        <v>8.3491650000000001E-2</v>
      </c>
      <c r="H77" s="57">
        <v>4497</v>
      </c>
      <c r="I77" s="51">
        <f t="shared" si="5"/>
        <v>12.452746275294642</v>
      </c>
      <c r="J77" s="6"/>
    </row>
    <row r="78" spans="1:10" ht="20">
      <c r="A78" s="38">
        <v>974</v>
      </c>
      <c r="B78" s="38">
        <v>118</v>
      </c>
      <c r="C78" s="38">
        <v>74</v>
      </c>
      <c r="D78" s="51">
        <v>1.594595</v>
      </c>
      <c r="E78" s="52">
        <v>9.9989999999999996E-5</v>
      </c>
      <c r="F78" s="51">
        <v>5.0523999999999996</v>
      </c>
      <c r="G78" s="55">
        <f t="shared" si="4"/>
        <v>1.6698330000000001E-2</v>
      </c>
      <c r="H78" s="57">
        <v>11418</v>
      </c>
      <c r="I78" s="51">
        <f t="shared" si="5"/>
        <v>10.334559467507445</v>
      </c>
      <c r="J78" s="6"/>
    </row>
    <row r="79" spans="1:10" ht="20">
      <c r="A79" s="38">
        <v>791</v>
      </c>
      <c r="B79" s="38">
        <v>27</v>
      </c>
      <c r="C79" s="38">
        <v>17</v>
      </c>
      <c r="D79" s="51">
        <v>1.5882350000000001</v>
      </c>
      <c r="E79" s="52">
        <v>1.4498550000000001E-2</v>
      </c>
      <c r="F79" s="51">
        <v>2.4340000000000002</v>
      </c>
      <c r="G79" s="55">
        <f t="shared" si="4"/>
        <v>2.4212578499999999</v>
      </c>
      <c r="H79" s="57">
        <v>2504</v>
      </c>
      <c r="I79" s="51">
        <f t="shared" si="5"/>
        <v>10.782747603833865</v>
      </c>
      <c r="J79" s="6"/>
    </row>
    <row r="80" spans="1:10" ht="20">
      <c r="A80" s="38">
        <v>173</v>
      </c>
      <c r="B80" s="38">
        <v>19</v>
      </c>
      <c r="C80" s="38">
        <v>12</v>
      </c>
      <c r="D80" s="51">
        <v>1.5833330000000001</v>
      </c>
      <c r="E80" s="52">
        <v>4.0895910000000001E-2</v>
      </c>
      <c r="F80" s="51">
        <v>1.9816</v>
      </c>
      <c r="G80" s="55">
        <f t="shared" si="4"/>
        <v>6.82961697</v>
      </c>
      <c r="H80" s="57">
        <v>1851</v>
      </c>
      <c r="I80" s="51">
        <f t="shared" si="5"/>
        <v>10.264721772015127</v>
      </c>
      <c r="J80" s="6"/>
    </row>
    <row r="81" spans="1:10" ht="20">
      <c r="A81" s="38">
        <v>9</v>
      </c>
      <c r="B81" s="38">
        <v>11</v>
      </c>
      <c r="C81" s="38">
        <v>7</v>
      </c>
      <c r="D81" s="51">
        <v>1.571429</v>
      </c>
      <c r="E81" s="52">
        <v>0.1092891</v>
      </c>
      <c r="F81" s="51">
        <v>1.4262999999999999</v>
      </c>
      <c r="G81" s="55">
        <f t="shared" si="4"/>
        <v>18.251279700000001</v>
      </c>
      <c r="H81" s="57">
        <v>1037</v>
      </c>
      <c r="I81" s="51">
        <f t="shared" si="5"/>
        <v>10.607521697203472</v>
      </c>
      <c r="J81" s="6"/>
    </row>
    <row r="82" spans="1:10" ht="20">
      <c r="A82" s="38">
        <v>950</v>
      </c>
      <c r="B82" s="38">
        <v>59</v>
      </c>
      <c r="C82" s="38">
        <v>38</v>
      </c>
      <c r="D82" s="51">
        <v>1.552632</v>
      </c>
      <c r="E82" s="52">
        <v>9.9989999999999996E-5</v>
      </c>
      <c r="F82" s="51">
        <v>3.3740999999999999</v>
      </c>
      <c r="G82" s="55">
        <f t="shared" si="4"/>
        <v>1.6698330000000001E-2</v>
      </c>
      <c r="H82" s="57">
        <v>5686</v>
      </c>
      <c r="I82" s="51">
        <f t="shared" si="5"/>
        <v>10.376362996834329</v>
      </c>
      <c r="J82" s="6"/>
    </row>
    <row r="83" spans="1:10" ht="20">
      <c r="A83" s="38">
        <v>982</v>
      </c>
      <c r="B83" s="38">
        <v>107</v>
      </c>
      <c r="C83" s="38">
        <v>69</v>
      </c>
      <c r="D83" s="51">
        <v>1.5507249999999999</v>
      </c>
      <c r="E83" s="52">
        <v>4.9994999999999998E-4</v>
      </c>
      <c r="F83" s="51">
        <v>4.4782999999999999</v>
      </c>
      <c r="G83" s="55">
        <f t="shared" si="4"/>
        <v>8.3491650000000001E-2</v>
      </c>
      <c r="H83" s="57">
        <v>10430</v>
      </c>
      <c r="I83" s="51">
        <f t="shared" si="5"/>
        <v>10.258868648130393</v>
      </c>
      <c r="J83" s="6"/>
    </row>
    <row r="84" spans="1:10" ht="20">
      <c r="A84" s="38">
        <v>865</v>
      </c>
      <c r="B84" s="38">
        <v>43</v>
      </c>
      <c r="C84" s="38">
        <v>28</v>
      </c>
      <c r="D84" s="51">
        <v>1.535714</v>
      </c>
      <c r="E84" s="52">
        <v>3.6996300000000002E-3</v>
      </c>
      <c r="F84" s="51">
        <v>2.8479000000000001</v>
      </c>
      <c r="G84" s="55">
        <f t="shared" si="4"/>
        <v>0.61783821000000005</v>
      </c>
      <c r="H84" s="57">
        <v>3593</v>
      </c>
      <c r="I84" s="51">
        <f t="shared" si="5"/>
        <v>11.967715001391594</v>
      </c>
      <c r="J84" s="6"/>
    </row>
    <row r="85" spans="1:10" ht="20">
      <c r="A85" s="38">
        <v>899</v>
      </c>
      <c r="B85" s="38">
        <v>55</v>
      </c>
      <c r="C85" s="38">
        <v>36</v>
      </c>
      <c r="D85" s="51">
        <v>1.5277780000000001</v>
      </c>
      <c r="E85" s="52">
        <v>2.8997099999999998E-3</v>
      </c>
      <c r="F85" s="51">
        <v>3.1558999999999999</v>
      </c>
      <c r="G85" s="55">
        <f t="shared" si="4"/>
        <v>0.48425156999999996</v>
      </c>
      <c r="H85" s="57">
        <v>4359</v>
      </c>
      <c r="I85" s="51">
        <f t="shared" si="5"/>
        <v>12.617572837806836</v>
      </c>
      <c r="J85" s="6"/>
    </row>
    <row r="86" spans="1:10" ht="20">
      <c r="A86" s="38">
        <v>643</v>
      </c>
      <c r="B86" s="38">
        <v>29</v>
      </c>
      <c r="C86" s="38">
        <v>19</v>
      </c>
      <c r="D86" s="51">
        <v>1.526316</v>
      </c>
      <c r="E86" s="52">
        <v>1.329867E-2</v>
      </c>
      <c r="F86" s="51">
        <v>2.355</v>
      </c>
      <c r="G86" s="55">
        <f t="shared" si="4"/>
        <v>2.2208778900000001</v>
      </c>
      <c r="H86" s="57">
        <v>2601</v>
      </c>
      <c r="I86" s="51">
        <f t="shared" si="5"/>
        <v>11.149557862360631</v>
      </c>
      <c r="J86" s="6"/>
    </row>
    <row r="87" spans="1:10" ht="20">
      <c r="A87" s="38">
        <v>964</v>
      </c>
      <c r="B87" s="38">
        <v>56</v>
      </c>
      <c r="C87" s="38">
        <v>37</v>
      </c>
      <c r="D87" s="51">
        <v>1.513514</v>
      </c>
      <c r="E87" s="52">
        <v>2.4997499999999998E-3</v>
      </c>
      <c r="F87" s="51">
        <v>3.0261999999999998</v>
      </c>
      <c r="G87" s="55">
        <f t="shared" si="4"/>
        <v>0.41745824999999998</v>
      </c>
      <c r="H87" s="57">
        <v>6469</v>
      </c>
      <c r="I87" s="51">
        <f t="shared" si="5"/>
        <v>8.6566702736126135</v>
      </c>
      <c r="J87" s="6"/>
    </row>
    <row r="88" spans="1:10" ht="20">
      <c r="A88" s="38">
        <v>79</v>
      </c>
      <c r="B88" s="38">
        <v>6</v>
      </c>
      <c r="C88" s="38">
        <v>4</v>
      </c>
      <c r="D88" s="51">
        <v>1.5</v>
      </c>
      <c r="E88" s="52">
        <v>0.2676732</v>
      </c>
      <c r="F88" s="51">
        <v>0.82079999999999997</v>
      </c>
      <c r="G88" s="55">
        <f t="shared" si="4"/>
        <v>44.701424400000001</v>
      </c>
      <c r="H88" s="57">
        <v>666</v>
      </c>
      <c r="I88" s="51">
        <f t="shared" si="5"/>
        <v>9.0090090090090094</v>
      </c>
      <c r="J88" s="6"/>
    </row>
    <row r="89" spans="1:10" ht="20">
      <c r="A89" s="38">
        <v>80</v>
      </c>
      <c r="B89" s="38">
        <v>18</v>
      </c>
      <c r="C89" s="38">
        <v>12</v>
      </c>
      <c r="D89" s="51">
        <v>1.5</v>
      </c>
      <c r="E89" s="52">
        <v>8.5691429999999999E-2</v>
      </c>
      <c r="F89" s="51">
        <v>1.5933999999999999</v>
      </c>
      <c r="G89" s="55">
        <f t="shared" si="4"/>
        <v>14.31046881</v>
      </c>
      <c r="H89" s="57">
        <v>1861</v>
      </c>
      <c r="I89" s="51">
        <f t="shared" si="5"/>
        <v>9.6722192369693705</v>
      </c>
      <c r="J89" s="6"/>
    </row>
    <row r="90" spans="1:10" ht="20">
      <c r="A90" s="38">
        <v>232</v>
      </c>
      <c r="B90" s="38">
        <v>3</v>
      </c>
      <c r="C90" s="38">
        <v>2</v>
      </c>
      <c r="D90" s="51">
        <v>1.5</v>
      </c>
      <c r="E90" s="52">
        <v>0.43725629999999999</v>
      </c>
      <c r="F90" s="51">
        <v>0.38769999999999999</v>
      </c>
      <c r="G90" s="55">
        <f t="shared" si="4"/>
        <v>73.021802100000002</v>
      </c>
      <c r="H90" s="57">
        <v>294</v>
      </c>
      <c r="I90" s="51">
        <f t="shared" si="5"/>
        <v>10.204081632653061</v>
      </c>
      <c r="J90" s="6"/>
    </row>
    <row r="91" spans="1:10" ht="20">
      <c r="A91" s="38">
        <v>921</v>
      </c>
      <c r="B91" s="38">
        <v>46</v>
      </c>
      <c r="C91" s="38">
        <v>31</v>
      </c>
      <c r="D91" s="51">
        <v>1.4838709999999999</v>
      </c>
      <c r="E91" s="52">
        <v>6.4993500000000001E-3</v>
      </c>
      <c r="F91" s="51">
        <v>2.6524000000000001</v>
      </c>
      <c r="G91" s="55">
        <f t="shared" si="4"/>
        <v>1.0853914499999999</v>
      </c>
      <c r="H91" s="57">
        <v>3845</v>
      </c>
      <c r="I91" s="51">
        <f t="shared" si="5"/>
        <v>11.963589076723016</v>
      </c>
      <c r="J91" s="6"/>
    </row>
    <row r="92" spans="1:10" ht="20">
      <c r="A92" s="38">
        <v>987</v>
      </c>
      <c r="B92" s="38">
        <v>22</v>
      </c>
      <c r="C92" s="38">
        <v>15</v>
      </c>
      <c r="D92" s="51">
        <v>1.4666669999999999</v>
      </c>
      <c r="E92" s="52">
        <v>7.409259E-2</v>
      </c>
      <c r="F92" s="51">
        <v>1.6308</v>
      </c>
      <c r="G92" s="55">
        <f t="shared" si="4"/>
        <v>12.373462529999999</v>
      </c>
      <c r="H92" s="57">
        <v>2498</v>
      </c>
      <c r="I92" s="51">
        <f t="shared" si="5"/>
        <v>8.8070456365092067</v>
      </c>
      <c r="J92" s="6"/>
    </row>
    <row r="93" spans="1:10" ht="20">
      <c r="A93" s="38">
        <v>969</v>
      </c>
      <c r="B93" s="38">
        <v>104</v>
      </c>
      <c r="C93" s="38">
        <v>71</v>
      </c>
      <c r="D93" s="51">
        <v>1.4647889999999999</v>
      </c>
      <c r="E93" s="52">
        <v>9.9989999999999996E-5</v>
      </c>
      <c r="F93" s="51">
        <v>3.9182000000000001</v>
      </c>
      <c r="G93" s="55">
        <f t="shared" si="4"/>
        <v>1.6698330000000001E-2</v>
      </c>
      <c r="H93" s="57">
        <v>8127</v>
      </c>
      <c r="I93" s="51">
        <f t="shared" si="5"/>
        <v>12.796850006152331</v>
      </c>
      <c r="J93" s="6"/>
    </row>
    <row r="94" spans="1:10" ht="20">
      <c r="A94" s="38">
        <v>981</v>
      </c>
      <c r="B94" s="38">
        <v>82</v>
      </c>
      <c r="C94" s="38">
        <v>56</v>
      </c>
      <c r="D94" s="51">
        <v>1.464286</v>
      </c>
      <c r="E94" s="52">
        <v>8.9990999999999997E-4</v>
      </c>
      <c r="F94" s="51">
        <v>3.4765000000000001</v>
      </c>
      <c r="G94" s="55">
        <f t="shared" si="4"/>
        <v>0.15028496999999999</v>
      </c>
      <c r="H94" s="57">
        <v>7773</v>
      </c>
      <c r="I94" s="51">
        <f t="shared" si="5"/>
        <v>10.549337450147949</v>
      </c>
      <c r="J94" s="6"/>
    </row>
    <row r="95" spans="1:10" ht="20">
      <c r="A95" s="38">
        <v>736</v>
      </c>
      <c r="B95" s="38">
        <v>29</v>
      </c>
      <c r="C95" s="38">
        <v>20</v>
      </c>
      <c r="D95" s="51">
        <v>1.45</v>
      </c>
      <c r="E95" s="52">
        <v>3.0096990000000001E-2</v>
      </c>
      <c r="F95" s="51">
        <v>2.0518999999999998</v>
      </c>
      <c r="G95" s="55">
        <f t="shared" si="4"/>
        <v>5.0261973300000005</v>
      </c>
      <c r="H95" s="57">
        <v>2824</v>
      </c>
      <c r="I95" s="51">
        <f t="shared" si="5"/>
        <v>10.269121813031161</v>
      </c>
      <c r="J95" s="6"/>
    </row>
    <row r="96" spans="1:10" ht="20">
      <c r="A96" s="38">
        <v>14</v>
      </c>
      <c r="B96" s="38">
        <v>13</v>
      </c>
      <c r="C96" s="38">
        <v>9</v>
      </c>
      <c r="D96" s="51">
        <v>1.4444440000000001</v>
      </c>
      <c r="E96" s="52">
        <v>9.2090790000000006E-2</v>
      </c>
      <c r="F96" s="51">
        <v>1.5103</v>
      </c>
      <c r="G96" s="55">
        <f t="shared" si="4"/>
        <v>15.37916193</v>
      </c>
      <c r="H96" s="57">
        <v>1164</v>
      </c>
      <c r="I96" s="51">
        <f t="shared" si="5"/>
        <v>11.168384879725085</v>
      </c>
      <c r="J96" s="6"/>
    </row>
    <row r="97" spans="1:10" ht="20">
      <c r="A97" s="38">
        <v>948</v>
      </c>
      <c r="B97" s="38">
        <v>13</v>
      </c>
      <c r="C97" s="38">
        <v>9</v>
      </c>
      <c r="D97" s="51">
        <v>1.4444440000000001</v>
      </c>
      <c r="E97" s="52">
        <v>0.14208580000000001</v>
      </c>
      <c r="F97" s="51">
        <v>1.2546999999999999</v>
      </c>
      <c r="G97" s="55">
        <f t="shared" si="4"/>
        <v>23.728328600000001</v>
      </c>
      <c r="H97" s="57">
        <v>1240</v>
      </c>
      <c r="I97" s="51">
        <f t="shared" si="5"/>
        <v>10.483870967741936</v>
      </c>
      <c r="J97" s="6"/>
    </row>
    <row r="98" spans="1:10" ht="20">
      <c r="A98" s="38">
        <v>25</v>
      </c>
      <c r="B98" s="38">
        <v>30</v>
      </c>
      <c r="C98" s="38">
        <v>21</v>
      </c>
      <c r="D98" s="51">
        <v>1.428571</v>
      </c>
      <c r="E98" s="52">
        <v>4.1295869999999998E-2</v>
      </c>
      <c r="F98" s="51">
        <v>1.9098999999999999</v>
      </c>
      <c r="G98" s="55">
        <f t="shared" si="4"/>
        <v>6.8964102899999995</v>
      </c>
      <c r="H98" s="57">
        <v>2883</v>
      </c>
      <c r="I98" s="51">
        <f t="shared" si="5"/>
        <v>10.40582726326743</v>
      </c>
      <c r="J98" s="6"/>
    </row>
    <row r="99" spans="1:10" ht="20">
      <c r="A99" s="38">
        <v>50</v>
      </c>
      <c r="B99" s="38">
        <v>10</v>
      </c>
      <c r="C99" s="38">
        <v>7</v>
      </c>
      <c r="D99" s="51">
        <v>1.428571</v>
      </c>
      <c r="E99" s="52">
        <v>0.22407759999999999</v>
      </c>
      <c r="F99" s="51">
        <v>0.92830000000000001</v>
      </c>
      <c r="G99" s="55">
        <f t="shared" si="4"/>
        <v>37.420959199999999</v>
      </c>
      <c r="H99" s="57">
        <v>969</v>
      </c>
      <c r="I99" s="51">
        <f t="shared" si="5"/>
        <v>10.319917440660475</v>
      </c>
      <c r="J99" s="6"/>
    </row>
    <row r="100" spans="1:10" ht="20">
      <c r="A100" s="38">
        <v>703</v>
      </c>
      <c r="B100" s="38">
        <v>10</v>
      </c>
      <c r="C100" s="38">
        <v>7</v>
      </c>
      <c r="D100" s="51">
        <v>1.428571</v>
      </c>
      <c r="E100" s="52">
        <v>0.17008300000000001</v>
      </c>
      <c r="F100" s="51">
        <v>1.1484000000000001</v>
      </c>
      <c r="G100" s="55">
        <f t="shared" si="4"/>
        <v>28.403861000000003</v>
      </c>
      <c r="H100" s="57">
        <v>866</v>
      </c>
      <c r="I100" s="51">
        <f t="shared" si="5"/>
        <v>11.547344110854503</v>
      </c>
      <c r="J100" s="6"/>
    </row>
    <row r="101" spans="1:10" ht="20">
      <c r="A101" s="38">
        <v>884</v>
      </c>
      <c r="B101" s="38">
        <v>40</v>
      </c>
      <c r="C101" s="38">
        <v>28</v>
      </c>
      <c r="D101" s="51">
        <v>1.428571</v>
      </c>
      <c r="E101" s="52">
        <v>2.249775E-2</v>
      </c>
      <c r="F101" s="51">
        <v>2.1701999999999999</v>
      </c>
      <c r="G101" s="55">
        <f t="shared" si="4"/>
        <v>3.7571242499999999</v>
      </c>
      <c r="H101" s="57">
        <v>3665</v>
      </c>
      <c r="I101" s="51">
        <f t="shared" si="5"/>
        <v>10.914051841746248</v>
      </c>
      <c r="J101" s="6"/>
    </row>
    <row r="102" spans="1:10" ht="20">
      <c r="A102" s="38">
        <v>939</v>
      </c>
      <c r="B102" s="38">
        <v>10</v>
      </c>
      <c r="C102" s="38">
        <v>7</v>
      </c>
      <c r="D102" s="51">
        <v>1.428571</v>
      </c>
      <c r="E102" s="52">
        <v>0.21887809999999999</v>
      </c>
      <c r="F102" s="51">
        <v>0.92310000000000003</v>
      </c>
      <c r="G102" s="55">
        <f t="shared" si="4"/>
        <v>36.5526427</v>
      </c>
      <c r="H102" s="57">
        <v>1106</v>
      </c>
      <c r="I102" s="51">
        <f t="shared" si="5"/>
        <v>9.0415913200723335</v>
      </c>
      <c r="J102" s="6"/>
    </row>
    <row r="103" spans="1:10" ht="20">
      <c r="A103" s="38">
        <v>960</v>
      </c>
      <c r="B103" s="38">
        <v>20</v>
      </c>
      <c r="C103" s="38">
        <v>14</v>
      </c>
      <c r="D103" s="51">
        <v>1.428571</v>
      </c>
      <c r="E103" s="52">
        <v>8.6091390000000004E-2</v>
      </c>
      <c r="F103" s="51">
        <v>1.5193000000000001</v>
      </c>
      <c r="G103" s="55">
        <f t="shared" ref="G103:G134" si="6">E103*167</f>
        <v>14.37726213</v>
      </c>
      <c r="H103" s="57">
        <v>2145</v>
      </c>
      <c r="I103" s="51">
        <f t="shared" ref="I103:I134" si="7">B103*1000/H103</f>
        <v>9.3240093240093245</v>
      </c>
      <c r="J103" s="6"/>
    </row>
    <row r="104" spans="1:10" ht="20">
      <c r="A104" s="38">
        <v>986</v>
      </c>
      <c r="B104" s="38">
        <v>37</v>
      </c>
      <c r="C104" s="38">
        <v>26</v>
      </c>
      <c r="D104" s="51">
        <v>1.4230769999999999</v>
      </c>
      <c r="E104" s="52">
        <v>3.3696629999999998E-2</v>
      </c>
      <c r="F104" s="51">
        <v>2.0407999999999999</v>
      </c>
      <c r="G104" s="55">
        <f t="shared" si="6"/>
        <v>5.6273372099999994</v>
      </c>
      <c r="H104" s="57">
        <v>4097</v>
      </c>
      <c r="I104" s="51">
        <f t="shared" si="7"/>
        <v>9.0309982914327556</v>
      </c>
      <c r="J104" s="6"/>
    </row>
    <row r="105" spans="1:10" ht="20">
      <c r="A105" s="38">
        <v>794</v>
      </c>
      <c r="B105" s="38">
        <v>31</v>
      </c>
      <c r="C105" s="38">
        <v>22</v>
      </c>
      <c r="D105" s="51">
        <v>1.4090910000000001</v>
      </c>
      <c r="E105" s="52">
        <v>4.489551E-2</v>
      </c>
      <c r="F105" s="51">
        <v>1.7925</v>
      </c>
      <c r="G105" s="55">
        <f t="shared" si="6"/>
        <v>7.4975501700000002</v>
      </c>
      <c r="H105" s="57">
        <v>3443</v>
      </c>
      <c r="I105" s="51">
        <f t="shared" si="7"/>
        <v>9.003775776938717</v>
      </c>
      <c r="J105" s="6"/>
    </row>
    <row r="106" spans="1:10" ht="20">
      <c r="A106" s="38">
        <v>925</v>
      </c>
      <c r="B106" s="38">
        <v>31</v>
      </c>
      <c r="C106" s="38">
        <v>22</v>
      </c>
      <c r="D106" s="51">
        <v>1.4090910000000001</v>
      </c>
      <c r="E106" s="52">
        <v>5.3294670000000002E-2</v>
      </c>
      <c r="F106" s="51">
        <v>1.7593000000000001</v>
      </c>
      <c r="G106" s="55">
        <f t="shared" si="6"/>
        <v>8.9002098900000011</v>
      </c>
      <c r="H106" s="57">
        <v>3474</v>
      </c>
      <c r="I106" s="51">
        <f t="shared" si="7"/>
        <v>8.9234312032239487</v>
      </c>
      <c r="J106" s="6"/>
    </row>
    <row r="107" spans="1:10" ht="20">
      <c r="A107" s="38">
        <v>920</v>
      </c>
      <c r="B107" s="38">
        <v>59</v>
      </c>
      <c r="C107" s="38">
        <v>42</v>
      </c>
      <c r="D107" s="51">
        <v>1.4047620000000001</v>
      </c>
      <c r="E107" s="52">
        <v>8.0991899999999992E-3</v>
      </c>
      <c r="F107" s="51">
        <v>2.5312999999999999</v>
      </c>
      <c r="G107" s="55">
        <f t="shared" si="6"/>
        <v>1.3525647299999999</v>
      </c>
      <c r="H107" s="57">
        <v>6474</v>
      </c>
      <c r="I107" s="51">
        <f t="shared" si="7"/>
        <v>9.1133765832561018</v>
      </c>
      <c r="J107" s="6"/>
    </row>
    <row r="108" spans="1:10" ht="20">
      <c r="A108" s="38">
        <v>575</v>
      </c>
      <c r="B108" s="38">
        <v>28</v>
      </c>
      <c r="C108" s="38">
        <v>20</v>
      </c>
      <c r="D108" s="51">
        <v>1.4</v>
      </c>
      <c r="E108" s="52">
        <v>7.0092989999999994E-2</v>
      </c>
      <c r="F108" s="51">
        <v>1.6398999999999999</v>
      </c>
      <c r="G108" s="55">
        <f t="shared" si="6"/>
        <v>11.705529329999999</v>
      </c>
      <c r="H108" s="57">
        <v>2283</v>
      </c>
      <c r="I108" s="51">
        <f t="shared" si="7"/>
        <v>12.264564169951818</v>
      </c>
      <c r="J108" s="6"/>
    </row>
    <row r="109" spans="1:10" ht="20">
      <c r="A109" s="38">
        <v>832</v>
      </c>
      <c r="B109" s="38">
        <v>29</v>
      </c>
      <c r="C109" s="38">
        <v>21</v>
      </c>
      <c r="D109" s="51">
        <v>1.380952</v>
      </c>
      <c r="E109" s="52">
        <v>7.0892910000000003E-2</v>
      </c>
      <c r="F109" s="51">
        <v>1.6191</v>
      </c>
      <c r="G109" s="55">
        <f t="shared" si="6"/>
        <v>11.83911597</v>
      </c>
      <c r="H109" s="57">
        <v>3550</v>
      </c>
      <c r="I109" s="51">
        <f t="shared" si="7"/>
        <v>8.169014084507042</v>
      </c>
      <c r="J109" s="6"/>
    </row>
    <row r="110" spans="1:10" ht="20">
      <c r="A110" s="38">
        <v>91</v>
      </c>
      <c r="B110" s="38">
        <v>40</v>
      </c>
      <c r="C110" s="38">
        <v>29</v>
      </c>
      <c r="D110" s="51">
        <v>1.37931</v>
      </c>
      <c r="E110" s="52">
        <v>4.4495550000000002E-2</v>
      </c>
      <c r="F110" s="51">
        <v>1.8354999999999999</v>
      </c>
      <c r="G110" s="55">
        <f t="shared" si="6"/>
        <v>7.4307568499999999</v>
      </c>
      <c r="H110" s="57">
        <v>5215</v>
      </c>
      <c r="I110" s="51">
        <f t="shared" si="7"/>
        <v>7.6701821668264625</v>
      </c>
      <c r="J110" s="6"/>
    </row>
    <row r="111" spans="1:10" ht="20">
      <c r="A111" s="38">
        <v>57</v>
      </c>
      <c r="B111" s="38">
        <v>51</v>
      </c>
      <c r="C111" s="38">
        <v>37</v>
      </c>
      <c r="D111" s="51">
        <v>1.3783780000000001</v>
      </c>
      <c r="E111" s="52">
        <v>2.7297269999999998E-2</v>
      </c>
      <c r="F111" s="51">
        <v>2.1543000000000001</v>
      </c>
      <c r="G111" s="55">
        <f t="shared" si="6"/>
        <v>4.5586440899999996</v>
      </c>
      <c r="H111" s="57">
        <v>6375</v>
      </c>
      <c r="I111" s="51">
        <f t="shared" si="7"/>
        <v>8</v>
      </c>
      <c r="J111" s="6"/>
    </row>
    <row r="112" spans="1:10" ht="20">
      <c r="A112" s="38">
        <v>785</v>
      </c>
      <c r="B112" s="38">
        <v>11</v>
      </c>
      <c r="C112" s="38">
        <v>8</v>
      </c>
      <c r="D112" s="51">
        <v>1.375</v>
      </c>
      <c r="E112" s="52">
        <v>0.22527749999999999</v>
      </c>
      <c r="F112" s="51">
        <v>0.91159999999999997</v>
      </c>
      <c r="G112" s="55">
        <f t="shared" si="6"/>
        <v>37.621342499999997</v>
      </c>
      <c r="H112" s="57">
        <v>1050</v>
      </c>
      <c r="I112" s="51">
        <f t="shared" si="7"/>
        <v>10.476190476190476</v>
      </c>
      <c r="J112" s="6"/>
    </row>
    <row r="113" spans="1:10" ht="20">
      <c r="A113" s="38">
        <v>968</v>
      </c>
      <c r="B113" s="38">
        <v>59</v>
      </c>
      <c r="C113" s="38">
        <v>43</v>
      </c>
      <c r="D113" s="51">
        <v>1.372093</v>
      </c>
      <c r="E113" s="52">
        <v>1.1298870000000001E-2</v>
      </c>
      <c r="F113" s="51">
        <v>2.5021</v>
      </c>
      <c r="G113" s="55">
        <f t="shared" si="6"/>
        <v>1.8869112900000002</v>
      </c>
      <c r="H113" s="57">
        <v>5646</v>
      </c>
      <c r="I113" s="51">
        <f t="shared" si="7"/>
        <v>10.44987601842012</v>
      </c>
      <c r="J113" s="6"/>
    </row>
    <row r="114" spans="1:10" ht="20">
      <c r="A114" s="38">
        <v>535</v>
      </c>
      <c r="B114" s="38">
        <v>52</v>
      </c>
      <c r="C114" s="38">
        <v>38</v>
      </c>
      <c r="D114" s="51">
        <v>1.3684210000000001</v>
      </c>
      <c r="E114" s="52">
        <v>1.369863E-2</v>
      </c>
      <c r="F114" s="51">
        <v>2.2967</v>
      </c>
      <c r="G114" s="55">
        <f t="shared" si="6"/>
        <v>2.2876712100000001</v>
      </c>
      <c r="H114" s="57">
        <v>5721</v>
      </c>
      <c r="I114" s="51">
        <f t="shared" si="7"/>
        <v>9.0893200489424935</v>
      </c>
      <c r="J114" s="6"/>
    </row>
    <row r="115" spans="1:10" ht="20">
      <c r="A115" s="38">
        <v>990</v>
      </c>
      <c r="B115" s="38">
        <v>78</v>
      </c>
      <c r="C115" s="38">
        <v>57</v>
      </c>
      <c r="D115" s="51">
        <v>1.3684210000000001</v>
      </c>
      <c r="E115" s="52">
        <v>6.4993500000000001E-3</v>
      </c>
      <c r="F115" s="51">
        <v>2.7017000000000002</v>
      </c>
      <c r="G115" s="55">
        <f t="shared" si="6"/>
        <v>1.0853914499999999</v>
      </c>
      <c r="H115" s="57">
        <v>7860</v>
      </c>
      <c r="I115" s="51">
        <f t="shared" si="7"/>
        <v>9.9236641221374047</v>
      </c>
      <c r="J115" s="6"/>
    </row>
    <row r="116" spans="1:10" ht="20">
      <c r="A116" s="38">
        <v>42</v>
      </c>
      <c r="B116" s="38">
        <v>15</v>
      </c>
      <c r="C116" s="38">
        <v>11</v>
      </c>
      <c r="D116" s="51">
        <v>1.3636360000000001</v>
      </c>
      <c r="E116" s="52">
        <v>0.14328569999999999</v>
      </c>
      <c r="F116" s="51">
        <v>1.2142999999999999</v>
      </c>
      <c r="G116" s="55">
        <f t="shared" si="6"/>
        <v>23.9287119</v>
      </c>
      <c r="H116" s="57">
        <v>1251</v>
      </c>
      <c r="I116" s="51">
        <f t="shared" si="7"/>
        <v>11.990407673860911</v>
      </c>
      <c r="J116" s="6"/>
    </row>
    <row r="117" spans="1:10" ht="20">
      <c r="A117" s="38">
        <v>980</v>
      </c>
      <c r="B117" s="38">
        <v>15</v>
      </c>
      <c r="C117" s="38">
        <v>11</v>
      </c>
      <c r="D117" s="51">
        <v>1.3636360000000001</v>
      </c>
      <c r="E117" s="52">
        <v>0.15048500000000001</v>
      </c>
      <c r="F117" s="51">
        <v>1.1847000000000001</v>
      </c>
      <c r="G117" s="55">
        <f t="shared" si="6"/>
        <v>25.130995000000002</v>
      </c>
      <c r="H117" s="57">
        <v>1472</v>
      </c>
      <c r="I117" s="51">
        <f t="shared" si="7"/>
        <v>10.190217391304348</v>
      </c>
      <c r="J117" s="6"/>
    </row>
    <row r="118" spans="1:10" ht="20">
      <c r="A118" s="38">
        <v>168</v>
      </c>
      <c r="B118" s="38">
        <v>27</v>
      </c>
      <c r="C118" s="38">
        <v>20</v>
      </c>
      <c r="D118" s="51">
        <v>1.35</v>
      </c>
      <c r="E118" s="52">
        <v>7.9692029999999997E-2</v>
      </c>
      <c r="F118" s="51">
        <v>1.5744</v>
      </c>
      <c r="G118" s="55">
        <f t="shared" si="6"/>
        <v>13.308569009999999</v>
      </c>
      <c r="H118" s="57">
        <v>2968</v>
      </c>
      <c r="I118" s="51">
        <f t="shared" si="7"/>
        <v>9.0970350404312672</v>
      </c>
      <c r="J118" s="6"/>
    </row>
    <row r="119" spans="1:10" ht="20">
      <c r="A119" s="38">
        <v>573</v>
      </c>
      <c r="B119" s="38">
        <v>16</v>
      </c>
      <c r="C119" s="38">
        <v>12</v>
      </c>
      <c r="D119" s="51">
        <v>1.3333330000000001</v>
      </c>
      <c r="E119" s="52">
        <v>0.1608839</v>
      </c>
      <c r="F119" s="51">
        <v>1.1008</v>
      </c>
      <c r="G119" s="55">
        <f t="shared" si="6"/>
        <v>26.8676113</v>
      </c>
      <c r="H119" s="57">
        <v>1514</v>
      </c>
      <c r="I119" s="51">
        <f t="shared" si="7"/>
        <v>10.568031704095112</v>
      </c>
      <c r="J119" s="6"/>
    </row>
    <row r="120" spans="1:10" ht="20">
      <c r="A120" s="38">
        <v>820</v>
      </c>
      <c r="B120" s="38">
        <v>4</v>
      </c>
      <c r="C120" s="38">
        <v>3</v>
      </c>
      <c r="D120" s="51">
        <v>1.3333330000000001</v>
      </c>
      <c r="E120" s="52">
        <v>0.48405160000000003</v>
      </c>
      <c r="F120" s="51">
        <v>0.22550000000000001</v>
      </c>
      <c r="G120" s="55">
        <f t="shared" si="6"/>
        <v>80.836617200000006</v>
      </c>
      <c r="H120" s="57">
        <v>452</v>
      </c>
      <c r="I120" s="51">
        <f t="shared" si="7"/>
        <v>8.8495575221238933</v>
      </c>
      <c r="J120" s="6"/>
    </row>
    <row r="121" spans="1:10" ht="20">
      <c r="A121" s="38">
        <v>867</v>
      </c>
      <c r="B121" s="38">
        <v>37</v>
      </c>
      <c r="C121" s="38">
        <v>28</v>
      </c>
      <c r="D121" s="51">
        <v>1.321429</v>
      </c>
      <c r="E121" s="52">
        <v>7.3692629999999995E-2</v>
      </c>
      <c r="F121" s="51">
        <v>1.5874999999999999</v>
      </c>
      <c r="G121" s="55">
        <f t="shared" si="6"/>
        <v>12.306669209999999</v>
      </c>
      <c r="H121" s="57">
        <v>3922</v>
      </c>
      <c r="I121" s="51">
        <f t="shared" si="7"/>
        <v>9.433962264150944</v>
      </c>
      <c r="J121" s="6"/>
    </row>
    <row r="122" spans="1:10" ht="20">
      <c r="A122" s="38">
        <v>740</v>
      </c>
      <c r="B122" s="38">
        <v>21</v>
      </c>
      <c r="C122" s="38">
        <v>16</v>
      </c>
      <c r="D122" s="51">
        <v>1.3125</v>
      </c>
      <c r="E122" s="52">
        <v>0.16488349999999999</v>
      </c>
      <c r="F122" s="51">
        <v>1.1089</v>
      </c>
      <c r="G122" s="55">
        <f t="shared" si="6"/>
        <v>27.535544499999997</v>
      </c>
      <c r="H122" s="57">
        <v>2214</v>
      </c>
      <c r="I122" s="51">
        <f t="shared" si="7"/>
        <v>9.48509485094851</v>
      </c>
      <c r="J122" s="6"/>
    </row>
    <row r="123" spans="1:10" ht="20">
      <c r="A123" s="38">
        <v>934</v>
      </c>
      <c r="B123" s="38">
        <v>17</v>
      </c>
      <c r="C123" s="38">
        <v>13</v>
      </c>
      <c r="D123" s="51">
        <v>1.3076920000000001</v>
      </c>
      <c r="E123" s="52">
        <v>0.21967800000000001</v>
      </c>
      <c r="F123" s="51">
        <v>0.89329999999999998</v>
      </c>
      <c r="G123" s="55">
        <f t="shared" si="6"/>
        <v>36.686226000000005</v>
      </c>
      <c r="H123" s="57">
        <v>1780</v>
      </c>
      <c r="I123" s="51">
        <f t="shared" si="7"/>
        <v>9.5505617977528097</v>
      </c>
      <c r="J123" s="6"/>
    </row>
    <row r="124" spans="1:10" ht="20">
      <c r="A124" s="38">
        <v>989</v>
      </c>
      <c r="B124" s="38">
        <v>90</v>
      </c>
      <c r="C124" s="38">
        <v>69</v>
      </c>
      <c r="D124" s="51">
        <v>1.3043480000000001</v>
      </c>
      <c r="E124" s="52">
        <v>5.6994300000000001E-3</v>
      </c>
      <c r="F124" s="51">
        <v>2.5714999999999999</v>
      </c>
      <c r="G124" s="55">
        <f t="shared" si="6"/>
        <v>0.95180481000000006</v>
      </c>
      <c r="H124" s="57">
        <v>9626</v>
      </c>
      <c r="I124" s="51">
        <f t="shared" si="7"/>
        <v>9.3496779555370875</v>
      </c>
      <c r="J124" s="6"/>
    </row>
    <row r="125" spans="1:10" ht="20">
      <c r="A125" s="38">
        <v>101</v>
      </c>
      <c r="B125" s="38">
        <v>13</v>
      </c>
      <c r="C125" s="38">
        <v>10</v>
      </c>
      <c r="D125" s="51">
        <v>1.3</v>
      </c>
      <c r="E125" s="52">
        <v>0.2384762</v>
      </c>
      <c r="F125" s="51">
        <v>0.82589999999999997</v>
      </c>
      <c r="G125" s="55">
        <f t="shared" si="6"/>
        <v>39.825525399999997</v>
      </c>
      <c r="H125" s="57">
        <v>1367</v>
      </c>
      <c r="I125" s="51">
        <f t="shared" si="7"/>
        <v>9.5098756400877829</v>
      </c>
      <c r="J125" s="6"/>
    </row>
    <row r="126" spans="1:10" ht="20">
      <c r="A126" s="38">
        <v>529</v>
      </c>
      <c r="B126" s="38">
        <v>13</v>
      </c>
      <c r="C126" s="38">
        <v>10</v>
      </c>
      <c r="D126" s="51">
        <v>1.3</v>
      </c>
      <c r="E126" s="52">
        <v>0.21767819999999999</v>
      </c>
      <c r="F126" s="51">
        <v>0.94230000000000003</v>
      </c>
      <c r="G126" s="55">
        <f t="shared" si="6"/>
        <v>36.352259400000001</v>
      </c>
      <c r="H126" s="57">
        <v>1474</v>
      </c>
      <c r="I126" s="51">
        <f t="shared" si="7"/>
        <v>8.8195386702849383</v>
      </c>
      <c r="J126" s="6"/>
    </row>
    <row r="127" spans="1:10" ht="20">
      <c r="A127" s="38">
        <v>803</v>
      </c>
      <c r="B127" s="38">
        <v>76</v>
      </c>
      <c r="C127" s="38">
        <v>59</v>
      </c>
      <c r="D127" s="51">
        <v>1.2881359999999999</v>
      </c>
      <c r="E127" s="52">
        <v>1.6098390000000001E-2</v>
      </c>
      <c r="F127" s="51">
        <v>2.2442000000000002</v>
      </c>
      <c r="G127" s="55">
        <f t="shared" si="6"/>
        <v>2.6884311300000001</v>
      </c>
      <c r="H127" s="57">
        <v>7955</v>
      </c>
      <c r="I127" s="51">
        <f t="shared" si="7"/>
        <v>9.5537397862979265</v>
      </c>
      <c r="J127" s="6"/>
    </row>
    <row r="128" spans="1:10" ht="20">
      <c r="A128" s="38">
        <v>949</v>
      </c>
      <c r="B128" s="38">
        <v>53</v>
      </c>
      <c r="C128" s="38">
        <v>42</v>
      </c>
      <c r="D128" s="51">
        <v>1.2619050000000001</v>
      </c>
      <c r="E128" s="52">
        <v>6.8093189999999998E-2</v>
      </c>
      <c r="F128" s="51">
        <v>1.5967</v>
      </c>
      <c r="G128" s="55">
        <f t="shared" si="6"/>
        <v>11.371562729999999</v>
      </c>
      <c r="H128" s="57">
        <v>5864</v>
      </c>
      <c r="I128" s="51">
        <f t="shared" si="7"/>
        <v>9.038199181446112</v>
      </c>
      <c r="J128" s="6"/>
    </row>
    <row r="129" spans="1:10" ht="20">
      <c r="A129" s="38">
        <v>45</v>
      </c>
      <c r="B129" s="38">
        <v>5</v>
      </c>
      <c r="C129" s="38">
        <v>4</v>
      </c>
      <c r="D129" s="51">
        <v>1.25</v>
      </c>
      <c r="E129" s="52">
        <v>0.43605640000000001</v>
      </c>
      <c r="F129" s="51">
        <v>0.34820000000000001</v>
      </c>
      <c r="G129" s="55">
        <f t="shared" si="6"/>
        <v>72.821418800000004</v>
      </c>
      <c r="H129" s="57">
        <v>576</v>
      </c>
      <c r="I129" s="51">
        <f t="shared" si="7"/>
        <v>8.6805555555555554</v>
      </c>
      <c r="J129" s="6"/>
    </row>
    <row r="130" spans="1:10" ht="20">
      <c r="A130" s="38">
        <v>944</v>
      </c>
      <c r="B130" s="38">
        <v>35</v>
      </c>
      <c r="C130" s="38">
        <v>28</v>
      </c>
      <c r="D130" s="51">
        <v>1.25</v>
      </c>
      <c r="E130" s="52">
        <v>0.1184882</v>
      </c>
      <c r="F130" s="51">
        <v>1.2789999999999999</v>
      </c>
      <c r="G130" s="55">
        <f t="shared" si="6"/>
        <v>19.7875294</v>
      </c>
      <c r="H130" s="57">
        <v>3720</v>
      </c>
      <c r="I130" s="51">
        <f t="shared" si="7"/>
        <v>9.408602150537634</v>
      </c>
      <c r="J130" s="6"/>
    </row>
    <row r="131" spans="1:10" ht="20">
      <c r="A131" s="38">
        <v>945</v>
      </c>
      <c r="B131" s="38">
        <v>32</v>
      </c>
      <c r="C131" s="38">
        <v>26</v>
      </c>
      <c r="D131" s="51">
        <v>1.230769</v>
      </c>
      <c r="E131" s="52">
        <v>0.15208479999999999</v>
      </c>
      <c r="F131" s="51">
        <v>1.1304000000000001</v>
      </c>
      <c r="G131" s="55">
        <f t="shared" si="6"/>
        <v>25.398161599999998</v>
      </c>
      <c r="H131" s="57">
        <v>3935</v>
      </c>
      <c r="I131" s="51">
        <f t="shared" si="7"/>
        <v>8.132147395171538</v>
      </c>
      <c r="J131" s="6"/>
    </row>
    <row r="132" spans="1:10" ht="20">
      <c r="A132" s="38">
        <v>816</v>
      </c>
      <c r="B132" s="38">
        <v>11</v>
      </c>
      <c r="C132" s="38">
        <v>9</v>
      </c>
      <c r="D132" s="51">
        <v>1.2222219999999999</v>
      </c>
      <c r="E132" s="52">
        <v>0.27567239999999998</v>
      </c>
      <c r="F132" s="51">
        <v>0.73860000000000003</v>
      </c>
      <c r="G132" s="55">
        <f t="shared" si="6"/>
        <v>46.037290799999994</v>
      </c>
      <c r="H132" s="57">
        <v>1253</v>
      </c>
      <c r="I132" s="51">
        <f t="shared" si="7"/>
        <v>8.7789305666400637</v>
      </c>
      <c r="J132" s="6"/>
    </row>
    <row r="133" spans="1:10" ht="20">
      <c r="A133" s="38">
        <v>877</v>
      </c>
      <c r="B133" s="38">
        <v>17</v>
      </c>
      <c r="C133" s="38">
        <v>14</v>
      </c>
      <c r="D133" s="51">
        <v>1.214286</v>
      </c>
      <c r="E133" s="52">
        <v>0.2160784</v>
      </c>
      <c r="F133" s="51">
        <v>0.89080000000000004</v>
      </c>
      <c r="G133" s="55">
        <f t="shared" si="6"/>
        <v>36.085092799999998</v>
      </c>
      <c r="H133" s="57">
        <v>1895</v>
      </c>
      <c r="I133" s="51">
        <f t="shared" si="7"/>
        <v>8.9709762532981525</v>
      </c>
      <c r="J133" s="6"/>
    </row>
    <row r="134" spans="1:10" ht="20">
      <c r="A134" s="38">
        <v>205</v>
      </c>
      <c r="B134" s="38">
        <v>6</v>
      </c>
      <c r="C134" s="38">
        <v>5</v>
      </c>
      <c r="D134" s="51">
        <v>1.2</v>
      </c>
      <c r="E134" s="52">
        <v>0.40725929999999999</v>
      </c>
      <c r="F134" s="51">
        <v>0.37630000000000002</v>
      </c>
      <c r="G134" s="55">
        <f t="shared" si="6"/>
        <v>68.012303099999997</v>
      </c>
      <c r="H134" s="57">
        <v>691</v>
      </c>
      <c r="I134" s="51">
        <f t="shared" si="7"/>
        <v>8.6830680173661356</v>
      </c>
      <c r="J134" s="6"/>
    </row>
    <row r="135" spans="1:10" ht="20">
      <c r="A135" s="38">
        <v>296</v>
      </c>
      <c r="B135" s="38">
        <v>12</v>
      </c>
      <c r="C135" s="38">
        <v>10</v>
      </c>
      <c r="D135" s="51">
        <v>1.2</v>
      </c>
      <c r="E135" s="52">
        <v>0.29007100000000002</v>
      </c>
      <c r="F135" s="51">
        <v>0.68810000000000004</v>
      </c>
      <c r="G135" s="55">
        <f t="shared" ref="G135:G166" si="8">E135*167</f>
        <v>48.441857000000006</v>
      </c>
      <c r="H135" s="57">
        <v>1581</v>
      </c>
      <c r="I135" s="51">
        <f t="shared" ref="I135:I166" si="9">B135*1000/H135</f>
        <v>7.5901328273244779</v>
      </c>
      <c r="J135" s="6"/>
    </row>
    <row r="136" spans="1:10" ht="20">
      <c r="A136" s="38">
        <v>355</v>
      </c>
      <c r="B136" s="38">
        <v>6</v>
      </c>
      <c r="C136" s="38">
        <v>5</v>
      </c>
      <c r="D136" s="51">
        <v>1.2</v>
      </c>
      <c r="E136" s="52">
        <v>0.36646339999999999</v>
      </c>
      <c r="F136" s="51">
        <v>0.51749999999999996</v>
      </c>
      <c r="G136" s="55">
        <f t="shared" si="8"/>
        <v>61.199387799999997</v>
      </c>
      <c r="H136" s="57">
        <v>608</v>
      </c>
      <c r="I136" s="51">
        <f t="shared" si="9"/>
        <v>9.8684210526315788</v>
      </c>
      <c r="J136" s="6"/>
    </row>
    <row r="137" spans="1:10" ht="20">
      <c r="A137" s="38">
        <v>768</v>
      </c>
      <c r="B137" s="38">
        <v>12</v>
      </c>
      <c r="C137" s="38">
        <v>10</v>
      </c>
      <c r="D137" s="51">
        <v>1.2</v>
      </c>
      <c r="E137" s="52">
        <v>0.30966900000000003</v>
      </c>
      <c r="F137" s="51">
        <v>0.61899999999999999</v>
      </c>
      <c r="G137" s="55">
        <f t="shared" si="8"/>
        <v>51.714723000000006</v>
      </c>
      <c r="H137" s="57">
        <v>1141</v>
      </c>
      <c r="I137" s="51">
        <f t="shared" si="9"/>
        <v>10.517090271691499</v>
      </c>
      <c r="J137" s="6"/>
    </row>
    <row r="138" spans="1:10" ht="20">
      <c r="A138" s="38">
        <v>971</v>
      </c>
      <c r="B138" s="38">
        <v>60</v>
      </c>
      <c r="C138" s="38">
        <v>52</v>
      </c>
      <c r="D138" s="51">
        <v>1.1538459999999999</v>
      </c>
      <c r="E138" s="52">
        <v>0.14968500000000001</v>
      </c>
      <c r="F138" s="51">
        <v>1.1020000000000001</v>
      </c>
      <c r="G138" s="55">
        <f t="shared" si="8"/>
        <v>24.997395000000001</v>
      </c>
      <c r="H138" s="57">
        <v>7202</v>
      </c>
      <c r="I138" s="51">
        <f t="shared" si="9"/>
        <v>8.3310191613440718</v>
      </c>
      <c r="J138" s="6"/>
    </row>
    <row r="139" spans="1:10" ht="20">
      <c r="A139" s="38">
        <v>937</v>
      </c>
      <c r="B139" s="38">
        <v>19</v>
      </c>
      <c r="C139" s="38">
        <v>17</v>
      </c>
      <c r="D139" s="51">
        <v>1.1176470000000001</v>
      </c>
      <c r="E139" s="52">
        <v>0.34326570000000001</v>
      </c>
      <c r="F139" s="51">
        <v>0.51990000000000003</v>
      </c>
      <c r="G139" s="55">
        <f t="shared" si="8"/>
        <v>57.3253719</v>
      </c>
      <c r="H139" s="57">
        <v>2524</v>
      </c>
      <c r="I139" s="51">
        <f t="shared" si="9"/>
        <v>7.5277337559429478</v>
      </c>
      <c r="J139" s="6"/>
    </row>
    <row r="140" spans="1:10" ht="20">
      <c r="A140" s="38">
        <v>222</v>
      </c>
      <c r="B140" s="38">
        <v>10</v>
      </c>
      <c r="C140" s="38">
        <v>9</v>
      </c>
      <c r="D140" s="51">
        <v>1.111111</v>
      </c>
      <c r="E140" s="52">
        <v>0.37126290000000001</v>
      </c>
      <c r="F140" s="51">
        <v>0.44840000000000002</v>
      </c>
      <c r="G140" s="55">
        <f t="shared" si="8"/>
        <v>62.000904300000002</v>
      </c>
      <c r="H140" s="57">
        <v>1369</v>
      </c>
      <c r="I140" s="51">
        <f t="shared" si="9"/>
        <v>7.3046018991964941</v>
      </c>
      <c r="J140" s="6"/>
    </row>
    <row r="141" spans="1:10" ht="20">
      <c r="A141" s="38">
        <v>963</v>
      </c>
      <c r="B141" s="38">
        <v>60</v>
      </c>
      <c r="C141" s="38">
        <v>54</v>
      </c>
      <c r="D141" s="51">
        <v>1.111111</v>
      </c>
      <c r="E141" s="52">
        <v>0.24767520000000001</v>
      </c>
      <c r="F141" s="51">
        <v>0.73519999999999996</v>
      </c>
      <c r="G141" s="55">
        <f t="shared" si="8"/>
        <v>41.361758399999999</v>
      </c>
      <c r="H141" s="57">
        <v>7545</v>
      </c>
      <c r="I141" s="51">
        <f t="shared" si="9"/>
        <v>7.9522862823061633</v>
      </c>
      <c r="J141" s="6"/>
    </row>
    <row r="142" spans="1:10" ht="20">
      <c r="A142" s="38">
        <v>436</v>
      </c>
      <c r="B142" s="38">
        <v>11</v>
      </c>
      <c r="C142" s="38">
        <v>10</v>
      </c>
      <c r="D142" s="51">
        <v>1.1000000000000001</v>
      </c>
      <c r="E142" s="52">
        <v>0.42885709999999999</v>
      </c>
      <c r="F142" s="51">
        <v>0.2581</v>
      </c>
      <c r="G142" s="55">
        <f t="shared" si="8"/>
        <v>71.619135700000001</v>
      </c>
      <c r="H142" s="57">
        <v>1422</v>
      </c>
      <c r="I142" s="51">
        <f t="shared" si="9"/>
        <v>7.7355836849507735</v>
      </c>
      <c r="J142" s="6"/>
    </row>
    <row r="143" spans="1:10" ht="20">
      <c r="A143" s="38">
        <v>829</v>
      </c>
      <c r="B143" s="38">
        <v>12</v>
      </c>
      <c r="C143" s="38">
        <v>11</v>
      </c>
      <c r="D143" s="51">
        <v>1.0909089999999999</v>
      </c>
      <c r="E143" s="52">
        <v>0.45565440000000001</v>
      </c>
      <c r="F143" s="51">
        <v>0.23400000000000001</v>
      </c>
      <c r="G143" s="55">
        <f t="shared" si="8"/>
        <v>76.094284799999997</v>
      </c>
      <c r="H143" s="57">
        <v>1820</v>
      </c>
      <c r="I143" s="51">
        <f t="shared" si="9"/>
        <v>6.5934065934065931</v>
      </c>
      <c r="J143" s="6"/>
    </row>
    <row r="144" spans="1:10" ht="20">
      <c r="A144" s="38">
        <v>914</v>
      </c>
      <c r="B144" s="38">
        <v>28</v>
      </c>
      <c r="C144" s="38">
        <v>26</v>
      </c>
      <c r="D144" s="51">
        <v>1.0769230000000001</v>
      </c>
      <c r="E144" s="52">
        <v>0.38086189999999998</v>
      </c>
      <c r="F144" s="51">
        <v>0.36320000000000002</v>
      </c>
      <c r="G144" s="55">
        <f t="shared" si="8"/>
        <v>63.603937299999998</v>
      </c>
      <c r="H144" s="57">
        <v>3603</v>
      </c>
      <c r="I144" s="51">
        <f t="shared" si="9"/>
        <v>7.7713016930335828</v>
      </c>
      <c r="J144" s="6"/>
    </row>
    <row r="145" spans="1:10" ht="20">
      <c r="A145" s="38">
        <v>941</v>
      </c>
      <c r="B145" s="38">
        <v>15</v>
      </c>
      <c r="C145" s="38">
        <v>14</v>
      </c>
      <c r="D145" s="51">
        <v>1.071429</v>
      </c>
      <c r="E145" s="52">
        <v>0.41525849999999997</v>
      </c>
      <c r="F145" s="51">
        <v>0.32269999999999999</v>
      </c>
      <c r="G145" s="55">
        <f t="shared" si="8"/>
        <v>69.348169499999997</v>
      </c>
      <c r="H145" s="57">
        <v>1880</v>
      </c>
      <c r="I145" s="51">
        <f t="shared" si="9"/>
        <v>7.9787234042553195</v>
      </c>
      <c r="J145" s="6"/>
    </row>
    <row r="146" spans="1:10" ht="20">
      <c r="A146" s="38">
        <v>942</v>
      </c>
      <c r="B146" s="38">
        <v>24</v>
      </c>
      <c r="C146" s="38">
        <v>23</v>
      </c>
      <c r="D146" s="51">
        <v>1.0434779999999999</v>
      </c>
      <c r="E146" s="52">
        <v>0.41085890000000003</v>
      </c>
      <c r="F146" s="51">
        <v>0.28149999999999997</v>
      </c>
      <c r="G146" s="55">
        <f t="shared" si="8"/>
        <v>68.613436300000004</v>
      </c>
      <c r="H146" s="57">
        <v>3546</v>
      </c>
      <c r="I146" s="51">
        <f t="shared" si="9"/>
        <v>6.7681895093062607</v>
      </c>
      <c r="J146" s="6"/>
    </row>
    <row r="147" spans="1:10" ht="20">
      <c r="A147" s="38">
        <v>24</v>
      </c>
      <c r="B147" s="38">
        <v>7</v>
      </c>
      <c r="C147" s="38">
        <v>7</v>
      </c>
      <c r="D147" s="51">
        <v>1</v>
      </c>
      <c r="E147" s="52">
        <v>0.55044499999999996</v>
      </c>
      <c r="F147" s="51">
        <v>-0.12189999999999999</v>
      </c>
      <c r="G147" s="55">
        <f t="shared" si="8"/>
        <v>91.924314999999993</v>
      </c>
      <c r="H147" s="57">
        <v>1083</v>
      </c>
      <c r="I147" s="51">
        <f t="shared" si="9"/>
        <v>6.4635272391505074</v>
      </c>
      <c r="J147" s="6"/>
    </row>
    <row r="148" spans="1:10" ht="20">
      <c r="A148" s="38">
        <v>70</v>
      </c>
      <c r="B148" s="38">
        <v>11</v>
      </c>
      <c r="C148" s="38">
        <v>11</v>
      </c>
      <c r="D148" s="51">
        <v>1</v>
      </c>
      <c r="E148" s="52">
        <v>0.57844220000000002</v>
      </c>
      <c r="F148" s="51">
        <v>-1.6999999999999999E-3</v>
      </c>
      <c r="G148" s="55">
        <f t="shared" si="8"/>
        <v>96.599847400000002</v>
      </c>
      <c r="H148" s="57">
        <v>1688</v>
      </c>
      <c r="I148" s="51">
        <f t="shared" si="9"/>
        <v>6.5165876777251182</v>
      </c>
      <c r="J148" s="6"/>
    </row>
    <row r="149" spans="1:10" ht="20">
      <c r="A149" s="38">
        <v>99</v>
      </c>
      <c r="B149" s="38">
        <v>5</v>
      </c>
      <c r="C149" s="38">
        <v>5</v>
      </c>
      <c r="D149" s="51">
        <v>1</v>
      </c>
      <c r="E149" s="52">
        <v>0.5692431</v>
      </c>
      <c r="F149" s="51">
        <v>-0.1177</v>
      </c>
      <c r="G149" s="55">
        <f t="shared" si="8"/>
        <v>95.063597700000003</v>
      </c>
      <c r="H149" s="57">
        <v>630</v>
      </c>
      <c r="I149" s="51">
        <f t="shared" si="9"/>
        <v>7.9365079365079367</v>
      </c>
      <c r="J149" s="6"/>
    </row>
    <row r="150" spans="1:10" ht="20">
      <c r="A150" s="38">
        <v>185</v>
      </c>
      <c r="B150" s="38">
        <v>11</v>
      </c>
      <c r="C150" s="38">
        <v>11</v>
      </c>
      <c r="D150" s="51">
        <v>1</v>
      </c>
      <c r="E150" s="52">
        <v>0.5712429</v>
      </c>
      <c r="F150" s="51">
        <v>-2.18E-2</v>
      </c>
      <c r="G150" s="55">
        <f t="shared" si="8"/>
        <v>95.397564299999999</v>
      </c>
      <c r="H150" s="57">
        <v>1442</v>
      </c>
      <c r="I150" s="51">
        <f t="shared" si="9"/>
        <v>7.6282940360610265</v>
      </c>
      <c r="J150" s="6"/>
    </row>
    <row r="151" spans="1:10" ht="20">
      <c r="A151" s="38">
        <v>234</v>
      </c>
      <c r="B151" s="38">
        <v>3</v>
      </c>
      <c r="C151" s="38">
        <v>3</v>
      </c>
      <c r="D151" s="51">
        <v>1</v>
      </c>
      <c r="E151" s="52">
        <v>0.62843720000000003</v>
      </c>
      <c r="F151" s="51">
        <v>-2.9700000000000001E-2</v>
      </c>
      <c r="G151" s="55">
        <f t="shared" si="8"/>
        <v>104.9490124</v>
      </c>
      <c r="H151" s="57">
        <v>382</v>
      </c>
      <c r="I151" s="51">
        <f t="shared" si="9"/>
        <v>7.8534031413612562</v>
      </c>
      <c r="J151" s="6"/>
    </row>
    <row r="152" spans="1:10" ht="20">
      <c r="A152" s="38">
        <v>334</v>
      </c>
      <c r="B152" s="38">
        <v>8</v>
      </c>
      <c r="C152" s="38">
        <v>8</v>
      </c>
      <c r="D152" s="51">
        <v>1</v>
      </c>
      <c r="E152" s="52">
        <v>0.54124589999999995</v>
      </c>
      <c r="F152" s="51">
        <v>1.9599999999999999E-2</v>
      </c>
      <c r="G152" s="55">
        <f t="shared" si="8"/>
        <v>90.388065299999994</v>
      </c>
      <c r="H152" s="57">
        <v>985</v>
      </c>
      <c r="I152" s="51">
        <f t="shared" si="9"/>
        <v>8.1218274111675122</v>
      </c>
      <c r="J152" s="6"/>
    </row>
    <row r="153" spans="1:10" ht="20">
      <c r="A153" s="38">
        <v>833</v>
      </c>
      <c r="B153" s="38">
        <v>6</v>
      </c>
      <c r="C153" s="38">
        <v>6</v>
      </c>
      <c r="D153" s="51">
        <v>1</v>
      </c>
      <c r="E153" s="52">
        <v>0.50724930000000001</v>
      </c>
      <c r="F153" s="51">
        <v>0.12429999999999999</v>
      </c>
      <c r="G153" s="55">
        <f t="shared" si="8"/>
        <v>84.710633099999995</v>
      </c>
      <c r="H153" s="57">
        <v>731</v>
      </c>
      <c r="I153" s="51">
        <f t="shared" si="9"/>
        <v>8.207934336525307</v>
      </c>
      <c r="J153" s="6"/>
    </row>
    <row r="154" spans="1:10" ht="20">
      <c r="A154" s="38">
        <v>881</v>
      </c>
      <c r="B154" s="38">
        <v>10</v>
      </c>
      <c r="C154" s="38">
        <v>10</v>
      </c>
      <c r="D154" s="51">
        <v>1</v>
      </c>
      <c r="E154" s="52">
        <v>0.53404660000000004</v>
      </c>
      <c r="F154" s="51">
        <v>2.4299999999999999E-2</v>
      </c>
      <c r="G154" s="55">
        <f t="shared" si="8"/>
        <v>89.185782200000006</v>
      </c>
      <c r="H154" s="57">
        <v>1264</v>
      </c>
      <c r="I154" s="51">
        <f t="shared" si="9"/>
        <v>7.9113924050632916</v>
      </c>
      <c r="J154" s="6"/>
    </row>
    <row r="155" spans="1:10" ht="20">
      <c r="A155" s="38">
        <v>930</v>
      </c>
      <c r="B155" s="38">
        <v>4</v>
      </c>
      <c r="C155" s="38">
        <v>4</v>
      </c>
      <c r="D155" s="51">
        <v>1</v>
      </c>
      <c r="E155" s="52">
        <v>0.56764320000000001</v>
      </c>
      <c r="F155" s="51">
        <v>-0.114</v>
      </c>
      <c r="G155" s="55">
        <f t="shared" si="8"/>
        <v>94.796414400000003</v>
      </c>
      <c r="H155" s="57">
        <v>653</v>
      </c>
      <c r="I155" s="51">
        <f t="shared" si="9"/>
        <v>6.1255742725880555</v>
      </c>
      <c r="J155" s="6"/>
    </row>
    <row r="156" spans="1:10" ht="20">
      <c r="A156" s="38">
        <v>544</v>
      </c>
      <c r="B156" s="38">
        <v>36</v>
      </c>
      <c r="C156" s="38">
        <v>37</v>
      </c>
      <c r="D156" s="51">
        <v>0.97297299999999998</v>
      </c>
      <c r="E156" s="52">
        <v>0.4484552</v>
      </c>
      <c r="F156" s="51">
        <v>-0.21859999999999999</v>
      </c>
      <c r="G156" s="55">
        <f t="shared" si="8"/>
        <v>74.892018399999998</v>
      </c>
      <c r="H156" s="57">
        <v>4971</v>
      </c>
      <c r="I156" s="51">
        <f t="shared" si="9"/>
        <v>7.2420036210018104</v>
      </c>
      <c r="J156" s="6"/>
    </row>
    <row r="157" spans="1:10" ht="20">
      <c r="A157" s="38">
        <v>923</v>
      </c>
      <c r="B157" s="38">
        <v>28</v>
      </c>
      <c r="C157" s="38">
        <v>29</v>
      </c>
      <c r="D157" s="51">
        <v>0.96551719999999996</v>
      </c>
      <c r="E157" s="52">
        <v>0.47085290000000002</v>
      </c>
      <c r="F157" s="51">
        <v>-0.21390000000000001</v>
      </c>
      <c r="G157" s="55">
        <f t="shared" si="8"/>
        <v>78.6324343</v>
      </c>
      <c r="H157" s="57">
        <v>3793</v>
      </c>
      <c r="I157" s="51">
        <f t="shared" si="9"/>
        <v>7.3820195096229897</v>
      </c>
      <c r="J157" s="6"/>
    </row>
    <row r="158" spans="1:10" ht="20">
      <c r="A158" s="38">
        <v>110</v>
      </c>
      <c r="B158" s="38">
        <v>11</v>
      </c>
      <c r="C158" s="38">
        <v>12</v>
      </c>
      <c r="D158" s="51">
        <v>0.91666669999999995</v>
      </c>
      <c r="E158" s="52">
        <v>0.4228577</v>
      </c>
      <c r="F158" s="51">
        <v>-0.3826</v>
      </c>
      <c r="G158" s="55">
        <f t="shared" si="8"/>
        <v>70.617235899999997</v>
      </c>
      <c r="H158" s="57">
        <v>2172</v>
      </c>
      <c r="I158" s="51">
        <f t="shared" si="9"/>
        <v>5.0644567219152856</v>
      </c>
      <c r="J158" s="6"/>
    </row>
    <row r="159" spans="1:10" ht="20">
      <c r="A159" s="38">
        <v>279</v>
      </c>
      <c r="B159" s="38">
        <v>9</v>
      </c>
      <c r="C159" s="38">
        <v>10</v>
      </c>
      <c r="D159" s="51">
        <v>0.9</v>
      </c>
      <c r="E159" s="52">
        <v>0.45845419999999998</v>
      </c>
      <c r="F159" s="51">
        <v>-0.3155</v>
      </c>
      <c r="G159" s="55">
        <f t="shared" si="8"/>
        <v>76.561851399999995</v>
      </c>
      <c r="H159" s="57">
        <v>1582</v>
      </c>
      <c r="I159" s="51">
        <f t="shared" si="9"/>
        <v>5.6890012642225027</v>
      </c>
      <c r="J159" s="6"/>
    </row>
    <row r="160" spans="1:10" ht="20">
      <c r="A160" s="38">
        <v>145</v>
      </c>
      <c r="B160" s="38">
        <v>8</v>
      </c>
      <c r="C160" s="38">
        <v>9</v>
      </c>
      <c r="D160" s="51">
        <v>0.88888889999999998</v>
      </c>
      <c r="E160" s="52">
        <v>0.41525849999999997</v>
      </c>
      <c r="F160" s="51">
        <v>-0.44600000000000001</v>
      </c>
      <c r="G160" s="55">
        <f t="shared" si="8"/>
        <v>69.348169499999997</v>
      </c>
      <c r="H160" s="57">
        <v>1378</v>
      </c>
      <c r="I160" s="51">
        <f t="shared" si="9"/>
        <v>5.8055152394775034</v>
      </c>
      <c r="J160" s="6"/>
    </row>
    <row r="161" spans="1:10" ht="20">
      <c r="A161" s="38">
        <v>513</v>
      </c>
      <c r="B161" s="38">
        <v>4</v>
      </c>
      <c r="C161" s="38">
        <v>4.5</v>
      </c>
      <c r="D161" s="51">
        <v>0.88888889999999998</v>
      </c>
      <c r="E161" s="52">
        <v>0.50004999999999999</v>
      </c>
      <c r="F161" s="51">
        <v>-0.31759999999999999</v>
      </c>
      <c r="G161" s="55">
        <f t="shared" si="8"/>
        <v>83.508349999999993</v>
      </c>
      <c r="H161" s="57">
        <v>557</v>
      </c>
      <c r="I161" s="51">
        <f t="shared" si="9"/>
        <v>7.1813285457809695</v>
      </c>
      <c r="J161" s="6"/>
    </row>
    <row r="162" spans="1:10" ht="20">
      <c r="A162" s="38">
        <v>756</v>
      </c>
      <c r="B162" s="38">
        <v>6</v>
      </c>
      <c r="C162" s="38">
        <v>7</v>
      </c>
      <c r="D162" s="51">
        <v>0.85714290000000004</v>
      </c>
      <c r="E162" s="52">
        <v>0.49325069999999999</v>
      </c>
      <c r="F162" s="51">
        <v>-0.27450000000000002</v>
      </c>
      <c r="G162" s="55">
        <f t="shared" si="8"/>
        <v>82.372866899999991</v>
      </c>
      <c r="H162" s="57">
        <v>885</v>
      </c>
      <c r="I162" s="51">
        <f t="shared" si="9"/>
        <v>6.7796610169491522</v>
      </c>
      <c r="J162" s="6"/>
    </row>
    <row r="163" spans="1:10" ht="20">
      <c r="A163" s="38">
        <v>872</v>
      </c>
      <c r="B163" s="38">
        <v>22</v>
      </c>
      <c r="C163" s="38">
        <v>26</v>
      </c>
      <c r="D163" s="51">
        <v>0.84615379999999996</v>
      </c>
      <c r="E163" s="52">
        <v>0.22087789999999999</v>
      </c>
      <c r="F163" s="51">
        <v>-0.86080000000000001</v>
      </c>
      <c r="G163" s="55">
        <f t="shared" si="8"/>
        <v>36.886609299999996</v>
      </c>
      <c r="H163" s="57">
        <v>4110</v>
      </c>
      <c r="I163" s="51">
        <f t="shared" si="9"/>
        <v>5.3527980535279802</v>
      </c>
      <c r="J163" s="6"/>
    </row>
    <row r="164" spans="1:10" ht="20">
      <c r="A164" s="38">
        <v>976</v>
      </c>
      <c r="B164" s="38">
        <v>14</v>
      </c>
      <c r="C164" s="38">
        <v>17</v>
      </c>
      <c r="D164" s="51">
        <v>0.82352939999999997</v>
      </c>
      <c r="E164" s="52">
        <v>0.2588741</v>
      </c>
      <c r="F164" s="51">
        <v>-0.7873</v>
      </c>
      <c r="G164" s="55">
        <f t="shared" si="8"/>
        <v>43.231974700000002</v>
      </c>
      <c r="H164" s="57">
        <v>2489</v>
      </c>
      <c r="I164" s="51">
        <f t="shared" si="9"/>
        <v>5.6247488951386098</v>
      </c>
      <c r="J164" s="6"/>
    </row>
    <row r="165" spans="1:10" ht="20">
      <c r="A165" s="38">
        <v>65</v>
      </c>
      <c r="B165" s="38">
        <v>13</v>
      </c>
      <c r="C165" s="38">
        <v>16</v>
      </c>
      <c r="D165" s="51">
        <v>0.8125</v>
      </c>
      <c r="E165" s="52">
        <v>0.28527150000000001</v>
      </c>
      <c r="F165" s="51">
        <v>-0.72040000000000004</v>
      </c>
      <c r="G165" s="55">
        <f t="shared" si="8"/>
        <v>47.640340500000001</v>
      </c>
      <c r="H165" s="57">
        <v>2452</v>
      </c>
      <c r="I165" s="51">
        <f t="shared" si="9"/>
        <v>5.3017944535073411</v>
      </c>
      <c r="J165" s="6"/>
    </row>
    <row r="166" spans="1:10" ht="20">
      <c r="A166" s="38">
        <v>978</v>
      </c>
      <c r="B166" s="38">
        <v>4</v>
      </c>
      <c r="C166" s="38">
        <v>5</v>
      </c>
      <c r="D166" s="51">
        <v>0.8</v>
      </c>
      <c r="E166" s="52">
        <v>0.37886209999999998</v>
      </c>
      <c r="F166" s="51">
        <v>-0.57989999999999997</v>
      </c>
      <c r="G166" s="55">
        <f t="shared" si="8"/>
        <v>63.269970699999995</v>
      </c>
      <c r="H166" s="57">
        <v>840</v>
      </c>
      <c r="I166" s="51">
        <f t="shared" si="9"/>
        <v>4.7619047619047619</v>
      </c>
      <c r="J166" s="6"/>
    </row>
    <row r="167" spans="1:10" ht="20">
      <c r="A167" s="38">
        <v>931</v>
      </c>
      <c r="B167" s="38">
        <v>14</v>
      </c>
      <c r="C167" s="38">
        <v>22</v>
      </c>
      <c r="D167" s="51">
        <v>0.63636360000000003</v>
      </c>
      <c r="E167" s="52">
        <v>5.4094589999999998E-2</v>
      </c>
      <c r="F167" s="51">
        <v>-1.6428</v>
      </c>
      <c r="G167" s="55">
        <f t="shared" ref="G167:G173" si="10">E167*167</f>
        <v>9.03379653</v>
      </c>
      <c r="H167" s="57">
        <v>3105</v>
      </c>
      <c r="I167" s="51">
        <f t="shared" ref="I167:I173" si="11">B167*1000/H167</f>
        <v>4.5088566827697258</v>
      </c>
      <c r="J167" s="6"/>
    </row>
    <row r="168" spans="1:10" ht="20">
      <c r="A168" s="38">
        <v>78</v>
      </c>
      <c r="B168" s="38">
        <v>2</v>
      </c>
      <c r="C168" s="38">
        <v>4</v>
      </c>
      <c r="D168" s="51">
        <v>0.5</v>
      </c>
      <c r="E168" s="52">
        <v>0.2828717</v>
      </c>
      <c r="F168" s="51">
        <v>-0.90449999999999997</v>
      </c>
      <c r="G168" s="55">
        <f t="shared" si="10"/>
        <v>47.239573900000003</v>
      </c>
      <c r="H168" s="57">
        <v>486</v>
      </c>
      <c r="I168" s="51">
        <f t="shared" si="11"/>
        <v>4.1152263374485596</v>
      </c>
      <c r="J168" s="6"/>
    </row>
    <row r="169" spans="1:10" ht="20">
      <c r="A169" s="38">
        <v>471</v>
      </c>
      <c r="B169" s="38">
        <v>2</v>
      </c>
      <c r="C169" s="38">
        <v>4</v>
      </c>
      <c r="D169" s="51">
        <v>0.5</v>
      </c>
      <c r="E169" s="52">
        <v>0.15488450000000001</v>
      </c>
      <c r="F169" s="51">
        <v>-1.2511000000000001</v>
      </c>
      <c r="G169" s="55">
        <f t="shared" si="10"/>
        <v>25.8657115</v>
      </c>
      <c r="H169" s="57">
        <v>591</v>
      </c>
      <c r="I169" s="51">
        <f t="shared" si="11"/>
        <v>3.3840947546531304</v>
      </c>
      <c r="J169" s="6"/>
    </row>
    <row r="170" spans="1:10" ht="20">
      <c r="A170" s="38">
        <v>674</v>
      </c>
      <c r="B170" s="38">
        <v>3</v>
      </c>
      <c r="C170" s="38">
        <v>6</v>
      </c>
      <c r="D170" s="51">
        <v>0.5</v>
      </c>
      <c r="E170" s="52">
        <v>0.120488</v>
      </c>
      <c r="F170" s="51">
        <v>-1.3428</v>
      </c>
      <c r="G170" s="55">
        <f t="shared" si="10"/>
        <v>20.121496</v>
      </c>
      <c r="H170" s="57">
        <v>837</v>
      </c>
      <c r="I170" s="51">
        <f t="shared" si="11"/>
        <v>3.5842293906810037</v>
      </c>
      <c r="J170" s="6"/>
    </row>
    <row r="171" spans="1:10" ht="20">
      <c r="A171" s="38">
        <v>123</v>
      </c>
      <c r="B171" s="38">
        <v>3</v>
      </c>
      <c r="C171" s="38">
        <v>7</v>
      </c>
      <c r="D171" s="51">
        <v>0.42857139999999999</v>
      </c>
      <c r="E171" s="52">
        <v>5.8094189999999997E-2</v>
      </c>
      <c r="F171" s="51">
        <v>-1.6567000000000001</v>
      </c>
      <c r="G171" s="55">
        <f t="shared" si="10"/>
        <v>9.7017297300000003</v>
      </c>
      <c r="H171" s="57">
        <v>1257</v>
      </c>
      <c r="I171" s="51">
        <f t="shared" si="11"/>
        <v>2.3866348448687349</v>
      </c>
      <c r="J171" s="6"/>
    </row>
    <row r="172" spans="1:10" ht="20">
      <c r="A172" s="38">
        <v>847</v>
      </c>
      <c r="B172" s="38">
        <v>2</v>
      </c>
      <c r="C172" s="38">
        <v>5</v>
      </c>
      <c r="D172" s="51">
        <v>0.4</v>
      </c>
      <c r="E172" s="52">
        <v>0.14848520000000001</v>
      </c>
      <c r="F172" s="51">
        <v>-1.2498</v>
      </c>
      <c r="G172" s="55">
        <f t="shared" si="10"/>
        <v>24.797028400000002</v>
      </c>
      <c r="H172" s="57">
        <v>574</v>
      </c>
      <c r="I172" s="51">
        <f t="shared" si="11"/>
        <v>3.484320557491289</v>
      </c>
      <c r="J172" s="6"/>
    </row>
    <row r="173" spans="1:10" ht="20">
      <c r="A173" s="38">
        <v>498</v>
      </c>
      <c r="B173" s="38">
        <v>1</v>
      </c>
      <c r="C173" s="38">
        <v>4</v>
      </c>
      <c r="D173" s="51">
        <v>0.25</v>
      </c>
      <c r="E173" s="52">
        <v>0.11008900000000001</v>
      </c>
      <c r="F173" s="51">
        <v>-1.4319</v>
      </c>
      <c r="G173" s="55">
        <f t="shared" si="10"/>
        <v>18.384862999999999</v>
      </c>
      <c r="H173" s="57">
        <v>569</v>
      </c>
      <c r="I173" s="51">
        <f t="shared" si="11"/>
        <v>1.7574692442882249</v>
      </c>
      <c r="J173" s="6"/>
    </row>
    <row r="174" spans="1:10">
      <c r="G174" s="97"/>
    </row>
  </sheetData>
  <sortState xmlns:xlrd2="http://schemas.microsoft.com/office/spreadsheetml/2017/richdata2" ref="A7:I173">
    <sortCondition descending="1" ref="D7:D17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C04D6-DB14-DE4E-A9C0-170C0F5DC6F7}">
  <dimension ref="A1:J177"/>
  <sheetViews>
    <sheetView workbookViewId="0">
      <selection activeCell="H9" sqref="H9"/>
    </sheetView>
  </sheetViews>
  <sheetFormatPr baseColWidth="10" defaultRowHeight="16"/>
  <cols>
    <col min="1" max="1" width="25" customWidth="1"/>
    <col min="2" max="2" width="27" customWidth="1"/>
    <col min="3" max="3" width="25.5" customWidth="1"/>
    <col min="4" max="4" width="12.83203125" customWidth="1"/>
    <col min="5" max="5" width="25.83203125" customWidth="1"/>
    <col min="7" max="7" width="25.6640625" customWidth="1"/>
    <col min="9" max="9" width="26.5" customWidth="1"/>
  </cols>
  <sheetData>
    <row r="1" spans="1:10" ht="18">
      <c r="A1" s="84" t="s">
        <v>866</v>
      </c>
      <c r="B1" s="38"/>
      <c r="C1" s="38"/>
      <c r="D1" s="51"/>
      <c r="E1" s="52"/>
      <c r="F1" s="51"/>
      <c r="G1" s="38"/>
      <c r="H1" s="38"/>
      <c r="I1" s="51"/>
      <c r="J1" s="3"/>
    </row>
    <row r="2" spans="1:10" ht="18">
      <c r="A2" s="35" t="s">
        <v>987</v>
      </c>
      <c r="B2" s="38"/>
      <c r="C2" s="38"/>
      <c r="D2" s="51"/>
      <c r="E2" s="52"/>
      <c r="F2" s="51"/>
      <c r="G2" s="38"/>
      <c r="H2" s="38"/>
      <c r="I2" s="51"/>
      <c r="J2" s="3"/>
    </row>
    <row r="3" spans="1:10" ht="18">
      <c r="A3" s="53" t="s">
        <v>980</v>
      </c>
      <c r="B3" s="38"/>
      <c r="C3" s="38"/>
      <c r="D3" s="51"/>
      <c r="E3" s="52"/>
      <c r="F3" s="51"/>
      <c r="G3" s="38"/>
      <c r="H3" s="38"/>
      <c r="I3" s="51"/>
      <c r="J3" s="3"/>
    </row>
    <row r="4" spans="1:10" ht="18">
      <c r="A4" s="53" t="s">
        <v>614</v>
      </c>
      <c r="B4" s="38"/>
      <c r="C4" s="38"/>
      <c r="D4" s="51"/>
      <c r="E4" s="52"/>
      <c r="F4" s="51"/>
      <c r="G4" s="38"/>
      <c r="H4" s="38"/>
      <c r="I4" s="51"/>
      <c r="J4" s="3"/>
    </row>
    <row r="5" spans="1:10">
      <c r="A5" s="38"/>
      <c r="B5" s="38"/>
      <c r="C5" s="38"/>
      <c r="D5" s="51"/>
      <c r="E5" s="52"/>
      <c r="F5" s="51"/>
      <c r="G5" s="38"/>
      <c r="H5" s="38"/>
      <c r="I5" s="51"/>
      <c r="J5" s="3"/>
    </row>
    <row r="6" spans="1:10">
      <c r="A6" s="12" t="s">
        <v>609</v>
      </c>
      <c r="B6" s="12" t="s">
        <v>2</v>
      </c>
      <c r="C6" s="12" t="s">
        <v>3</v>
      </c>
      <c r="D6" s="11" t="s">
        <v>4</v>
      </c>
      <c r="E6" s="54" t="s">
        <v>6</v>
      </c>
      <c r="F6" s="11" t="s">
        <v>5</v>
      </c>
      <c r="G6" s="12" t="s">
        <v>7</v>
      </c>
      <c r="H6" s="12" t="s">
        <v>9</v>
      </c>
      <c r="I6" s="11" t="s">
        <v>8</v>
      </c>
      <c r="J6" s="5"/>
    </row>
    <row r="7" spans="1:10">
      <c r="A7" s="38">
        <v>858</v>
      </c>
      <c r="B7" s="38">
        <v>11</v>
      </c>
      <c r="C7" s="38">
        <v>1</v>
      </c>
      <c r="D7" s="51">
        <v>11</v>
      </c>
      <c r="E7" s="52">
        <v>9.9989999999999996E-5</v>
      </c>
      <c r="F7" s="51">
        <v>7.2000999999999999</v>
      </c>
      <c r="G7" s="55">
        <f>E7*167</f>
        <v>1.6698330000000001E-2</v>
      </c>
      <c r="H7" s="38">
        <v>247</v>
      </c>
      <c r="I7" s="51">
        <f>B7*1000/H7</f>
        <v>44.534412955465584</v>
      </c>
    </row>
    <row r="8" spans="1:10">
      <c r="A8" s="38">
        <v>957</v>
      </c>
      <c r="B8" s="38">
        <v>10</v>
      </c>
      <c r="C8" s="38">
        <v>1</v>
      </c>
      <c r="D8" s="51">
        <v>10</v>
      </c>
      <c r="E8" s="52">
        <v>9.9989999999999996E-5</v>
      </c>
      <c r="F8" s="51">
        <v>7.5587999999999997</v>
      </c>
      <c r="G8" s="55">
        <f t="shared" ref="G8:G71" si="0">E8*167</f>
        <v>1.6698330000000001E-2</v>
      </c>
      <c r="H8" s="38">
        <v>168</v>
      </c>
      <c r="I8" s="51">
        <f t="shared" ref="I8:I71" si="1">B8*1000/H8</f>
        <v>59.523809523809526</v>
      </c>
    </row>
    <row r="9" spans="1:10">
      <c r="A9" s="38">
        <v>579</v>
      </c>
      <c r="B9" s="38">
        <v>174</v>
      </c>
      <c r="C9" s="38">
        <v>19</v>
      </c>
      <c r="D9" s="51">
        <v>9.1578949999999999</v>
      </c>
      <c r="E9" s="52">
        <v>9.9989999999999996E-5</v>
      </c>
      <c r="F9" s="51">
        <v>34.498600000000003</v>
      </c>
      <c r="G9" s="55">
        <f t="shared" si="0"/>
        <v>1.6698330000000001E-2</v>
      </c>
      <c r="H9" s="38">
        <v>2670</v>
      </c>
      <c r="I9" s="51">
        <f t="shared" si="1"/>
        <v>65.168539325842701</v>
      </c>
    </row>
    <row r="10" spans="1:10">
      <c r="A10" s="38">
        <v>171</v>
      </c>
      <c r="B10" s="38">
        <v>174</v>
      </c>
      <c r="C10" s="38">
        <v>19</v>
      </c>
      <c r="D10" s="51">
        <v>9.1578949999999999</v>
      </c>
      <c r="E10" s="52">
        <v>9.9989999999999996E-5</v>
      </c>
      <c r="F10" s="51">
        <v>35.079500000000003</v>
      </c>
      <c r="G10" s="55">
        <f t="shared" si="0"/>
        <v>1.6698330000000001E-2</v>
      </c>
      <c r="H10" s="38">
        <v>2760</v>
      </c>
      <c r="I10" s="51">
        <f t="shared" si="1"/>
        <v>63.043478260869563</v>
      </c>
    </row>
    <row r="11" spans="1:10">
      <c r="A11" s="38">
        <v>92</v>
      </c>
      <c r="B11" s="38">
        <v>35</v>
      </c>
      <c r="C11" s="38">
        <v>4</v>
      </c>
      <c r="D11" s="51">
        <v>8.75</v>
      </c>
      <c r="E11" s="52">
        <v>9.9989999999999996E-5</v>
      </c>
      <c r="F11" s="51">
        <v>15.804500000000001</v>
      </c>
      <c r="G11" s="55">
        <f t="shared" si="0"/>
        <v>1.6698330000000001E-2</v>
      </c>
      <c r="H11" s="38">
        <v>555</v>
      </c>
      <c r="I11" s="51">
        <f t="shared" si="1"/>
        <v>63.063063063063062</v>
      </c>
    </row>
    <row r="12" spans="1:10">
      <c r="A12" s="38">
        <v>825</v>
      </c>
      <c r="B12" s="38">
        <v>174</v>
      </c>
      <c r="C12" s="38">
        <v>20</v>
      </c>
      <c r="D12" s="51">
        <v>8.6999999999999993</v>
      </c>
      <c r="E12" s="52">
        <v>9.9989999999999996E-5</v>
      </c>
      <c r="F12" s="51">
        <v>34.643500000000003</v>
      </c>
      <c r="G12" s="55">
        <f t="shared" si="0"/>
        <v>1.6698330000000001E-2</v>
      </c>
      <c r="H12" s="38">
        <v>2604</v>
      </c>
      <c r="I12" s="51">
        <f t="shared" si="1"/>
        <v>66.820276497695858</v>
      </c>
    </row>
    <row r="13" spans="1:10">
      <c r="A13" s="38">
        <v>938</v>
      </c>
      <c r="B13" s="38">
        <v>553</v>
      </c>
      <c r="C13" s="38">
        <v>72</v>
      </c>
      <c r="D13" s="51">
        <v>7.6805560000000002</v>
      </c>
      <c r="E13" s="52">
        <v>9.9989999999999996E-5</v>
      </c>
      <c r="F13" s="51">
        <v>54.385800000000003</v>
      </c>
      <c r="G13" s="55">
        <f t="shared" si="0"/>
        <v>1.6698330000000001E-2</v>
      </c>
      <c r="H13" s="38">
        <v>9840</v>
      </c>
      <c r="I13" s="51">
        <f t="shared" si="1"/>
        <v>56.199186991869915</v>
      </c>
    </row>
    <row r="14" spans="1:10">
      <c r="A14" s="38">
        <v>796</v>
      </c>
      <c r="B14" s="38">
        <v>159</v>
      </c>
      <c r="C14" s="38">
        <v>21</v>
      </c>
      <c r="D14" s="51">
        <v>7.5714290000000002</v>
      </c>
      <c r="E14" s="52">
        <v>9.9989999999999996E-5</v>
      </c>
      <c r="F14" s="51">
        <v>29.798999999999999</v>
      </c>
      <c r="G14" s="55">
        <f t="shared" si="0"/>
        <v>1.6698330000000001E-2</v>
      </c>
      <c r="H14" s="38">
        <v>3159</v>
      </c>
      <c r="I14" s="51">
        <f t="shared" si="1"/>
        <v>50.332383665716996</v>
      </c>
    </row>
    <row r="15" spans="1:10">
      <c r="A15" s="38">
        <v>122</v>
      </c>
      <c r="B15" s="38">
        <v>67</v>
      </c>
      <c r="C15" s="38">
        <v>9</v>
      </c>
      <c r="D15" s="51">
        <v>7.4444439999999998</v>
      </c>
      <c r="E15" s="52">
        <v>9.9989999999999996E-5</v>
      </c>
      <c r="F15" s="51">
        <v>19.181799999999999</v>
      </c>
      <c r="G15" s="55">
        <f t="shared" si="0"/>
        <v>1.6698330000000001E-2</v>
      </c>
      <c r="H15" s="38">
        <v>1213</v>
      </c>
      <c r="I15" s="51">
        <f t="shared" si="1"/>
        <v>55.23495465787304</v>
      </c>
    </row>
    <row r="16" spans="1:10">
      <c r="A16" s="38">
        <v>992</v>
      </c>
      <c r="B16" s="38">
        <v>370</v>
      </c>
      <c r="C16" s="38">
        <v>52</v>
      </c>
      <c r="D16" s="51">
        <v>7.1153849999999998</v>
      </c>
      <c r="E16" s="52">
        <v>9.9989999999999996E-5</v>
      </c>
      <c r="F16" s="51">
        <v>43.718800000000002</v>
      </c>
      <c r="G16" s="55">
        <f t="shared" si="0"/>
        <v>1.6698330000000001E-2</v>
      </c>
      <c r="H16" s="38">
        <v>6804</v>
      </c>
      <c r="I16" s="51">
        <f t="shared" si="1"/>
        <v>54.379776601998827</v>
      </c>
    </row>
    <row r="17" spans="1:9">
      <c r="A17" s="38">
        <v>6</v>
      </c>
      <c r="B17" s="38">
        <v>28</v>
      </c>
      <c r="C17" s="38">
        <v>4</v>
      </c>
      <c r="D17" s="51">
        <v>7</v>
      </c>
      <c r="E17" s="52">
        <v>9.9989999999999996E-5</v>
      </c>
      <c r="F17" s="51">
        <v>12.0914</v>
      </c>
      <c r="G17" s="55">
        <f t="shared" si="0"/>
        <v>1.6698330000000001E-2</v>
      </c>
      <c r="H17" s="38">
        <v>567</v>
      </c>
      <c r="I17" s="51">
        <f t="shared" si="1"/>
        <v>49.382716049382715</v>
      </c>
    </row>
    <row r="18" spans="1:9">
      <c r="A18" s="38">
        <v>436</v>
      </c>
      <c r="B18" s="38">
        <v>7</v>
      </c>
      <c r="C18" s="38">
        <v>1</v>
      </c>
      <c r="D18" s="51">
        <v>7</v>
      </c>
      <c r="E18" s="52">
        <v>1.69983E-3</v>
      </c>
      <c r="F18" s="51">
        <v>4.2493999999999996</v>
      </c>
      <c r="G18" s="55">
        <f t="shared" si="0"/>
        <v>0.28387161</v>
      </c>
      <c r="H18" s="38">
        <v>227</v>
      </c>
      <c r="I18" s="51">
        <f t="shared" si="1"/>
        <v>30.837004405286343</v>
      </c>
    </row>
    <row r="19" spans="1:9">
      <c r="A19" s="38">
        <v>193</v>
      </c>
      <c r="B19" s="38">
        <v>140</v>
      </c>
      <c r="C19" s="38">
        <v>20</v>
      </c>
      <c r="D19" s="51">
        <v>7</v>
      </c>
      <c r="E19" s="52">
        <v>9.9989999999999996E-5</v>
      </c>
      <c r="F19" s="51">
        <v>26.664999999999999</v>
      </c>
      <c r="G19" s="55">
        <f t="shared" si="0"/>
        <v>1.6698330000000001E-2</v>
      </c>
      <c r="H19" s="38">
        <v>2148</v>
      </c>
      <c r="I19" s="51">
        <f t="shared" si="1"/>
        <v>65.176908752327748</v>
      </c>
    </row>
    <row r="20" spans="1:9">
      <c r="A20" s="38">
        <v>3</v>
      </c>
      <c r="B20" s="38">
        <v>34</v>
      </c>
      <c r="C20" s="38">
        <v>5</v>
      </c>
      <c r="D20" s="51">
        <v>6.8</v>
      </c>
      <c r="E20" s="52">
        <v>9.9989999999999996E-5</v>
      </c>
      <c r="F20" s="51">
        <v>12.5756</v>
      </c>
      <c r="G20" s="55">
        <f t="shared" si="0"/>
        <v>1.6698330000000001E-2</v>
      </c>
      <c r="H20" s="38">
        <v>892</v>
      </c>
      <c r="I20" s="51">
        <f t="shared" si="1"/>
        <v>38.116591928251118</v>
      </c>
    </row>
    <row r="21" spans="1:9">
      <c r="A21" s="38">
        <v>907</v>
      </c>
      <c r="B21" s="38">
        <v>159</v>
      </c>
      <c r="C21" s="38">
        <v>24</v>
      </c>
      <c r="D21" s="51">
        <v>6.625</v>
      </c>
      <c r="E21" s="52">
        <v>9.9989999999999996E-5</v>
      </c>
      <c r="F21" s="51">
        <v>26.9588</v>
      </c>
      <c r="G21" s="55">
        <f t="shared" si="0"/>
        <v>1.6698330000000001E-2</v>
      </c>
      <c r="H21" s="38">
        <v>3399</v>
      </c>
      <c r="I21" s="51">
        <f t="shared" si="1"/>
        <v>46.778464254192407</v>
      </c>
    </row>
    <row r="22" spans="1:9">
      <c r="A22" s="38">
        <v>740</v>
      </c>
      <c r="B22" s="38">
        <v>6</v>
      </c>
      <c r="C22" s="38">
        <v>1</v>
      </c>
      <c r="D22" s="51">
        <v>6</v>
      </c>
      <c r="E22" s="52">
        <v>5.2994699999999997E-3</v>
      </c>
      <c r="F22" s="51">
        <v>3.6156000000000001</v>
      </c>
      <c r="G22" s="55">
        <f t="shared" si="0"/>
        <v>0.8850114899999999</v>
      </c>
      <c r="H22" s="38">
        <v>203</v>
      </c>
      <c r="I22" s="51">
        <f t="shared" si="1"/>
        <v>29.55665024630542</v>
      </c>
    </row>
    <row r="23" spans="1:9">
      <c r="A23" s="38">
        <v>574</v>
      </c>
      <c r="B23" s="38">
        <v>6</v>
      </c>
      <c r="C23" s="38">
        <v>1</v>
      </c>
      <c r="D23" s="51">
        <v>6</v>
      </c>
      <c r="E23" s="52">
        <v>5.2994699999999997E-3</v>
      </c>
      <c r="F23" s="51">
        <v>3.8046000000000002</v>
      </c>
      <c r="G23" s="55">
        <f t="shared" si="0"/>
        <v>0.8850114899999999</v>
      </c>
      <c r="H23" s="38">
        <v>187</v>
      </c>
      <c r="I23" s="51">
        <f t="shared" si="1"/>
        <v>32.085561497326204</v>
      </c>
    </row>
    <row r="24" spans="1:9">
      <c r="A24" s="38">
        <v>466</v>
      </c>
      <c r="B24" s="38">
        <v>6</v>
      </c>
      <c r="C24" s="38">
        <v>1</v>
      </c>
      <c r="D24" s="51">
        <v>6</v>
      </c>
      <c r="E24" s="52">
        <v>4.0995900000000002E-3</v>
      </c>
      <c r="F24" s="51">
        <v>3.7191000000000001</v>
      </c>
      <c r="G24" s="55">
        <f t="shared" si="0"/>
        <v>0.68463152999999999</v>
      </c>
      <c r="H24" s="38">
        <v>203</v>
      </c>
      <c r="I24" s="51">
        <f t="shared" si="1"/>
        <v>29.55665024630542</v>
      </c>
    </row>
    <row r="25" spans="1:9">
      <c r="A25" s="38">
        <v>192</v>
      </c>
      <c r="B25" s="38">
        <v>23</v>
      </c>
      <c r="C25" s="38">
        <v>4</v>
      </c>
      <c r="D25" s="51">
        <v>5.75</v>
      </c>
      <c r="E25" s="52">
        <v>9.9989999999999996E-5</v>
      </c>
      <c r="F25" s="51">
        <v>9.9587000000000003</v>
      </c>
      <c r="G25" s="55">
        <f t="shared" si="0"/>
        <v>1.6698330000000001E-2</v>
      </c>
      <c r="H25" s="38">
        <v>519</v>
      </c>
      <c r="I25" s="51">
        <f t="shared" si="1"/>
        <v>44.315992292870902</v>
      </c>
    </row>
    <row r="26" spans="1:9">
      <c r="A26" s="38">
        <v>105</v>
      </c>
      <c r="B26" s="38">
        <v>63</v>
      </c>
      <c r="C26" s="38">
        <v>11</v>
      </c>
      <c r="D26" s="51">
        <v>5.7272730000000003</v>
      </c>
      <c r="E26" s="52">
        <v>9.9989999999999996E-5</v>
      </c>
      <c r="F26" s="51">
        <v>15.7277</v>
      </c>
      <c r="G26" s="55">
        <f t="shared" si="0"/>
        <v>1.6698330000000001E-2</v>
      </c>
      <c r="H26" s="38">
        <v>1449</v>
      </c>
      <c r="I26" s="51">
        <f t="shared" si="1"/>
        <v>43.478260869565219</v>
      </c>
    </row>
    <row r="27" spans="1:9">
      <c r="A27" s="38">
        <v>652</v>
      </c>
      <c r="B27" s="38">
        <v>34</v>
      </c>
      <c r="C27" s="38">
        <v>6</v>
      </c>
      <c r="D27" s="51">
        <v>5.6666670000000003</v>
      </c>
      <c r="E27" s="52">
        <v>9.9989999999999996E-5</v>
      </c>
      <c r="F27" s="51">
        <v>11.416399999999999</v>
      </c>
      <c r="G27" s="55">
        <f t="shared" si="0"/>
        <v>1.6698330000000001E-2</v>
      </c>
      <c r="H27" s="38">
        <v>896</v>
      </c>
      <c r="I27" s="51">
        <f t="shared" si="1"/>
        <v>37.946428571428569</v>
      </c>
    </row>
    <row r="28" spans="1:9">
      <c r="A28" s="38">
        <v>114</v>
      </c>
      <c r="B28" s="38">
        <v>28</v>
      </c>
      <c r="C28" s="38">
        <v>5</v>
      </c>
      <c r="D28" s="51">
        <v>5.6</v>
      </c>
      <c r="E28" s="52">
        <v>9.9989999999999996E-5</v>
      </c>
      <c r="F28" s="51">
        <v>9.5854999999999997</v>
      </c>
      <c r="G28" s="55">
        <f t="shared" si="0"/>
        <v>1.6698330000000001E-2</v>
      </c>
      <c r="H28" s="38">
        <v>801</v>
      </c>
      <c r="I28" s="51">
        <f t="shared" si="1"/>
        <v>34.956304619225968</v>
      </c>
    </row>
    <row r="29" spans="1:9">
      <c r="A29" s="38">
        <v>672</v>
      </c>
      <c r="B29" s="38">
        <v>39</v>
      </c>
      <c r="C29" s="38">
        <v>7</v>
      </c>
      <c r="D29" s="51">
        <v>5.5714290000000002</v>
      </c>
      <c r="E29" s="52">
        <v>9.9989999999999996E-5</v>
      </c>
      <c r="F29" s="51">
        <v>12.441800000000001</v>
      </c>
      <c r="G29" s="55">
        <f t="shared" si="0"/>
        <v>1.6698330000000001E-2</v>
      </c>
      <c r="H29" s="38">
        <v>951</v>
      </c>
      <c r="I29" s="51">
        <f t="shared" si="1"/>
        <v>41.009463722397477</v>
      </c>
    </row>
    <row r="30" spans="1:9">
      <c r="A30" s="38">
        <v>49</v>
      </c>
      <c r="B30" s="38">
        <v>33</v>
      </c>
      <c r="C30" s="38">
        <v>6</v>
      </c>
      <c r="D30" s="51">
        <v>5.5</v>
      </c>
      <c r="E30" s="52">
        <v>9.9989999999999996E-5</v>
      </c>
      <c r="F30" s="51">
        <v>10.7438</v>
      </c>
      <c r="G30" s="55">
        <f t="shared" si="0"/>
        <v>1.6698330000000001E-2</v>
      </c>
      <c r="H30" s="38">
        <v>693</v>
      </c>
      <c r="I30" s="51">
        <f t="shared" si="1"/>
        <v>47.61904761904762</v>
      </c>
    </row>
    <row r="31" spans="1:9">
      <c r="A31" s="38">
        <v>667</v>
      </c>
      <c r="B31" s="38">
        <v>27</v>
      </c>
      <c r="C31" s="38">
        <v>5</v>
      </c>
      <c r="D31" s="51">
        <v>5.4</v>
      </c>
      <c r="E31" s="52">
        <v>9.9989999999999996E-5</v>
      </c>
      <c r="F31" s="51">
        <v>9.4513999999999996</v>
      </c>
      <c r="G31" s="55">
        <f t="shared" si="0"/>
        <v>1.6698330000000001E-2</v>
      </c>
      <c r="H31" s="38">
        <v>742</v>
      </c>
      <c r="I31" s="51">
        <f t="shared" si="1"/>
        <v>36.388140161725069</v>
      </c>
    </row>
    <row r="32" spans="1:9">
      <c r="A32" s="38">
        <v>35</v>
      </c>
      <c r="B32" s="38">
        <v>27</v>
      </c>
      <c r="C32" s="38">
        <v>5</v>
      </c>
      <c r="D32" s="51">
        <v>5.4</v>
      </c>
      <c r="E32" s="52">
        <v>9.9989999999999996E-5</v>
      </c>
      <c r="F32" s="51">
        <v>9.4306000000000001</v>
      </c>
      <c r="G32" s="55">
        <f t="shared" si="0"/>
        <v>1.6698330000000001E-2</v>
      </c>
      <c r="H32" s="38">
        <v>793</v>
      </c>
      <c r="I32" s="51">
        <f t="shared" si="1"/>
        <v>34.047919293820932</v>
      </c>
    </row>
    <row r="33" spans="1:9">
      <c r="A33" s="38">
        <v>200</v>
      </c>
      <c r="B33" s="38">
        <v>21</v>
      </c>
      <c r="C33" s="38">
        <v>4</v>
      </c>
      <c r="D33" s="51">
        <v>5.25</v>
      </c>
      <c r="E33" s="52">
        <v>9.9989999999999996E-5</v>
      </c>
      <c r="F33" s="51">
        <v>8.8129000000000008</v>
      </c>
      <c r="G33" s="55">
        <f t="shared" si="0"/>
        <v>1.6698330000000001E-2</v>
      </c>
      <c r="H33" s="38">
        <v>593</v>
      </c>
      <c r="I33" s="51">
        <f t="shared" si="1"/>
        <v>35.413153456998316</v>
      </c>
    </row>
    <row r="34" spans="1:9">
      <c r="A34" s="38">
        <v>991</v>
      </c>
      <c r="B34" s="38">
        <v>105</v>
      </c>
      <c r="C34" s="38">
        <v>21</v>
      </c>
      <c r="D34" s="51">
        <v>5</v>
      </c>
      <c r="E34" s="52">
        <v>9.9989999999999996E-5</v>
      </c>
      <c r="F34" s="51">
        <v>17.9285</v>
      </c>
      <c r="G34" s="55">
        <f t="shared" si="0"/>
        <v>1.6698330000000001E-2</v>
      </c>
      <c r="H34" s="38">
        <v>3085</v>
      </c>
      <c r="I34" s="51">
        <f t="shared" si="1"/>
        <v>34.035656401944898</v>
      </c>
    </row>
    <row r="35" spans="1:9">
      <c r="A35" s="38">
        <v>973</v>
      </c>
      <c r="B35" s="38">
        <v>20</v>
      </c>
      <c r="C35" s="38">
        <v>4</v>
      </c>
      <c r="D35" s="51">
        <v>5</v>
      </c>
      <c r="E35" s="52">
        <v>9.9989999999999996E-5</v>
      </c>
      <c r="F35" s="51">
        <v>7.2904999999999998</v>
      </c>
      <c r="G35" s="55">
        <f t="shared" si="0"/>
        <v>1.6698330000000001E-2</v>
      </c>
      <c r="H35" s="38">
        <v>640</v>
      </c>
      <c r="I35" s="51">
        <f t="shared" si="1"/>
        <v>31.25</v>
      </c>
    </row>
    <row r="36" spans="1:9">
      <c r="A36" s="38">
        <v>97</v>
      </c>
      <c r="B36" s="38">
        <v>10</v>
      </c>
      <c r="C36" s="38">
        <v>2</v>
      </c>
      <c r="D36" s="51">
        <v>5</v>
      </c>
      <c r="E36" s="52">
        <v>9.9989999999999996E-5</v>
      </c>
      <c r="F36" s="51">
        <v>5.4230999999999998</v>
      </c>
      <c r="G36" s="55">
        <f t="shared" si="0"/>
        <v>1.6698330000000001E-2</v>
      </c>
      <c r="H36" s="38">
        <v>240</v>
      </c>
      <c r="I36" s="51">
        <f t="shared" si="1"/>
        <v>41.666666666666664</v>
      </c>
    </row>
    <row r="37" spans="1:9">
      <c r="A37" s="38">
        <v>960</v>
      </c>
      <c r="B37" s="38">
        <v>5</v>
      </c>
      <c r="C37" s="38">
        <v>1</v>
      </c>
      <c r="D37" s="51">
        <v>5</v>
      </c>
      <c r="E37" s="52">
        <v>1.1298870000000001E-2</v>
      </c>
      <c r="F37" s="51">
        <v>3.1438000000000001</v>
      </c>
      <c r="G37" s="55">
        <f t="shared" si="0"/>
        <v>1.8869112900000002</v>
      </c>
      <c r="H37" s="38">
        <v>207</v>
      </c>
      <c r="I37" s="51">
        <f t="shared" si="1"/>
        <v>24.154589371980677</v>
      </c>
    </row>
    <row r="38" spans="1:9">
      <c r="A38" s="38">
        <v>865</v>
      </c>
      <c r="B38" s="38">
        <v>10</v>
      </c>
      <c r="C38" s="38">
        <v>2</v>
      </c>
      <c r="D38" s="51">
        <v>5</v>
      </c>
      <c r="E38" s="52">
        <v>9.9989999999999996E-5</v>
      </c>
      <c r="F38" s="51">
        <v>4.5903</v>
      </c>
      <c r="G38" s="55">
        <f t="shared" si="0"/>
        <v>1.6698330000000001E-2</v>
      </c>
      <c r="H38" s="38">
        <v>330</v>
      </c>
      <c r="I38" s="51">
        <f t="shared" si="1"/>
        <v>30.303030303030305</v>
      </c>
    </row>
    <row r="39" spans="1:9">
      <c r="A39" s="38">
        <v>630</v>
      </c>
      <c r="B39" s="38">
        <v>5</v>
      </c>
      <c r="C39" s="38">
        <v>1</v>
      </c>
      <c r="D39" s="51">
        <v>5</v>
      </c>
      <c r="E39" s="52">
        <v>8.0991899999999992E-3</v>
      </c>
      <c r="F39" s="51">
        <v>3.2641</v>
      </c>
      <c r="G39" s="55">
        <f t="shared" si="0"/>
        <v>1.3525647299999999</v>
      </c>
      <c r="H39" s="38">
        <v>159</v>
      </c>
      <c r="I39" s="51">
        <f t="shared" si="1"/>
        <v>31.446540880503143</v>
      </c>
    </row>
    <row r="40" spans="1:9">
      <c r="A40" s="38">
        <v>61</v>
      </c>
      <c r="B40" s="38">
        <v>10</v>
      </c>
      <c r="C40" s="38">
        <v>2</v>
      </c>
      <c r="D40" s="51">
        <v>5</v>
      </c>
      <c r="E40" s="52">
        <v>9.9989999999999996E-5</v>
      </c>
      <c r="F40" s="51">
        <v>4.7344999999999997</v>
      </c>
      <c r="G40" s="55">
        <f t="shared" si="0"/>
        <v>1.6698330000000001E-2</v>
      </c>
      <c r="H40" s="38">
        <v>321</v>
      </c>
      <c r="I40" s="51">
        <f t="shared" si="1"/>
        <v>31.152647975077883</v>
      </c>
    </row>
    <row r="41" spans="1:9">
      <c r="A41" s="38">
        <v>240</v>
      </c>
      <c r="B41" s="38">
        <v>5</v>
      </c>
      <c r="C41" s="38">
        <v>1</v>
      </c>
      <c r="D41" s="51">
        <v>5</v>
      </c>
      <c r="E41" s="52">
        <v>4.0995900000000002E-3</v>
      </c>
      <c r="F41" s="51">
        <v>3.9777999999999998</v>
      </c>
      <c r="G41" s="55">
        <f t="shared" si="0"/>
        <v>0.68463152999999999</v>
      </c>
      <c r="H41" s="38">
        <v>128</v>
      </c>
      <c r="I41" s="51">
        <f t="shared" si="1"/>
        <v>39.0625</v>
      </c>
    </row>
    <row r="42" spans="1:9">
      <c r="A42" s="38">
        <v>113</v>
      </c>
      <c r="B42" s="38">
        <v>5</v>
      </c>
      <c r="C42" s="38">
        <v>1</v>
      </c>
      <c r="D42" s="51">
        <v>5</v>
      </c>
      <c r="E42" s="52">
        <v>1.009899E-2</v>
      </c>
      <c r="F42" s="51">
        <v>3.0503999999999998</v>
      </c>
      <c r="G42" s="55">
        <f t="shared" si="0"/>
        <v>1.68653133</v>
      </c>
      <c r="H42" s="38">
        <v>197</v>
      </c>
      <c r="I42" s="51">
        <f t="shared" si="1"/>
        <v>25.380710659898476</v>
      </c>
    </row>
    <row r="43" spans="1:9">
      <c r="A43" s="38">
        <v>108</v>
      </c>
      <c r="B43" s="38">
        <v>50</v>
      </c>
      <c r="C43" s="38">
        <v>10</v>
      </c>
      <c r="D43" s="51">
        <v>5</v>
      </c>
      <c r="E43" s="52">
        <v>9.9989999999999996E-5</v>
      </c>
      <c r="F43" s="51">
        <v>12.614699999999999</v>
      </c>
      <c r="G43" s="55">
        <f t="shared" si="0"/>
        <v>1.6698330000000001E-2</v>
      </c>
      <c r="H43" s="38">
        <v>1150</v>
      </c>
      <c r="I43" s="51">
        <f t="shared" si="1"/>
        <v>43.478260869565219</v>
      </c>
    </row>
    <row r="44" spans="1:9">
      <c r="A44" s="38">
        <v>724</v>
      </c>
      <c r="B44" s="38">
        <v>38</v>
      </c>
      <c r="C44" s="38">
        <v>8</v>
      </c>
      <c r="D44" s="51">
        <v>4.75</v>
      </c>
      <c r="E44" s="52">
        <v>9.9989999999999996E-5</v>
      </c>
      <c r="F44" s="51">
        <v>10.723800000000001</v>
      </c>
      <c r="G44" s="55">
        <f t="shared" si="0"/>
        <v>1.6698330000000001E-2</v>
      </c>
      <c r="H44" s="38">
        <v>1051</v>
      </c>
      <c r="I44" s="51">
        <f t="shared" si="1"/>
        <v>36.156041864890582</v>
      </c>
    </row>
    <row r="45" spans="1:9">
      <c r="A45" s="38">
        <v>706</v>
      </c>
      <c r="B45" s="38">
        <v>14</v>
      </c>
      <c r="C45" s="38">
        <v>3</v>
      </c>
      <c r="D45" s="51">
        <v>4.6666670000000003</v>
      </c>
      <c r="E45" s="52">
        <v>9.9989999999999996E-5</v>
      </c>
      <c r="F45" s="51">
        <v>6.3254000000000001</v>
      </c>
      <c r="G45" s="55">
        <f t="shared" si="0"/>
        <v>1.6698330000000001E-2</v>
      </c>
      <c r="H45" s="38">
        <v>449</v>
      </c>
      <c r="I45" s="51">
        <f t="shared" si="1"/>
        <v>31.180400890868597</v>
      </c>
    </row>
    <row r="46" spans="1:9">
      <c r="A46" s="38">
        <v>985</v>
      </c>
      <c r="B46" s="38">
        <v>46</v>
      </c>
      <c r="C46" s="38">
        <v>10</v>
      </c>
      <c r="D46" s="51">
        <v>4.5999999999999996</v>
      </c>
      <c r="E46" s="52">
        <v>9.9989999999999996E-5</v>
      </c>
      <c r="F46" s="51">
        <v>11.2408</v>
      </c>
      <c r="G46" s="55">
        <f t="shared" si="0"/>
        <v>1.6698330000000001E-2</v>
      </c>
      <c r="H46" s="38">
        <v>1339</v>
      </c>
      <c r="I46" s="51">
        <f t="shared" si="1"/>
        <v>34.353995519044062</v>
      </c>
    </row>
    <row r="47" spans="1:9">
      <c r="A47" s="38">
        <v>356</v>
      </c>
      <c r="B47" s="38">
        <v>23</v>
      </c>
      <c r="C47" s="38">
        <v>5</v>
      </c>
      <c r="D47" s="51">
        <v>4.5999999999999996</v>
      </c>
      <c r="E47" s="52">
        <v>9.9989999999999996E-5</v>
      </c>
      <c r="F47" s="51">
        <v>7.8201000000000001</v>
      </c>
      <c r="G47" s="55">
        <f t="shared" si="0"/>
        <v>1.6698330000000001E-2</v>
      </c>
      <c r="H47" s="38">
        <v>814</v>
      </c>
      <c r="I47" s="51">
        <f t="shared" si="1"/>
        <v>28.255528255528255</v>
      </c>
    </row>
    <row r="48" spans="1:9">
      <c r="A48" s="38">
        <v>984</v>
      </c>
      <c r="B48" s="38">
        <v>109</v>
      </c>
      <c r="C48" s="38">
        <v>24</v>
      </c>
      <c r="D48" s="51">
        <v>4.5416670000000003</v>
      </c>
      <c r="E48" s="52">
        <v>9.9989999999999996E-5</v>
      </c>
      <c r="F48" s="51">
        <v>17.0854</v>
      </c>
      <c r="G48" s="55">
        <f t="shared" si="0"/>
        <v>1.6698330000000001E-2</v>
      </c>
      <c r="H48" s="38">
        <v>3087</v>
      </c>
      <c r="I48" s="51">
        <f t="shared" si="1"/>
        <v>35.309361839974088</v>
      </c>
    </row>
    <row r="49" spans="1:9">
      <c r="A49" s="38">
        <v>914</v>
      </c>
      <c r="B49" s="38">
        <v>9</v>
      </c>
      <c r="C49" s="38">
        <v>2</v>
      </c>
      <c r="D49" s="51">
        <v>4.5</v>
      </c>
      <c r="E49" s="52">
        <v>9.9989999999999996E-5</v>
      </c>
      <c r="F49" s="51">
        <v>4.1989999999999998</v>
      </c>
      <c r="G49" s="55">
        <f t="shared" si="0"/>
        <v>1.6698330000000001E-2</v>
      </c>
      <c r="H49" s="38">
        <v>334</v>
      </c>
      <c r="I49" s="51">
        <f t="shared" si="1"/>
        <v>26.946107784431138</v>
      </c>
    </row>
    <row r="50" spans="1:9">
      <c r="A50" s="38">
        <v>977</v>
      </c>
      <c r="B50" s="38">
        <v>4</v>
      </c>
      <c r="C50" s="38">
        <v>1</v>
      </c>
      <c r="D50" s="51">
        <v>4</v>
      </c>
      <c r="E50" s="52">
        <v>8.3291669999999998E-2</v>
      </c>
      <c r="F50" s="51">
        <v>1.8826000000000001</v>
      </c>
      <c r="G50" s="55">
        <f t="shared" si="0"/>
        <v>13.909708889999999</v>
      </c>
      <c r="H50" s="38">
        <v>235</v>
      </c>
      <c r="I50" s="51">
        <f t="shared" si="1"/>
        <v>17.021276595744681</v>
      </c>
    </row>
    <row r="51" spans="1:9">
      <c r="A51" s="38">
        <v>976</v>
      </c>
      <c r="B51" s="38">
        <v>4</v>
      </c>
      <c r="C51" s="38">
        <v>1</v>
      </c>
      <c r="D51" s="51">
        <v>4</v>
      </c>
      <c r="E51" s="52">
        <v>6.9693030000000003E-2</v>
      </c>
      <c r="F51" s="51">
        <v>1.9047000000000001</v>
      </c>
      <c r="G51" s="55">
        <f t="shared" si="0"/>
        <v>11.638736010000001</v>
      </c>
      <c r="H51" s="38">
        <v>230</v>
      </c>
      <c r="I51" s="51">
        <f t="shared" si="1"/>
        <v>17.391304347826086</v>
      </c>
    </row>
    <row r="52" spans="1:9">
      <c r="A52" s="38">
        <v>955</v>
      </c>
      <c r="B52" s="38">
        <v>8</v>
      </c>
      <c r="C52" s="38">
        <v>2</v>
      </c>
      <c r="D52" s="51">
        <v>4</v>
      </c>
      <c r="E52" s="52">
        <v>3.2996700000000002E-3</v>
      </c>
      <c r="F52" s="51">
        <v>3.6776</v>
      </c>
      <c r="G52" s="55">
        <f t="shared" si="0"/>
        <v>0.55104489000000001</v>
      </c>
      <c r="H52" s="38">
        <v>279</v>
      </c>
      <c r="I52" s="51">
        <f t="shared" si="1"/>
        <v>28.673835125448029</v>
      </c>
    </row>
    <row r="53" spans="1:9">
      <c r="A53" s="38">
        <v>87</v>
      </c>
      <c r="B53" s="38">
        <v>8</v>
      </c>
      <c r="C53" s="38">
        <v>2</v>
      </c>
      <c r="D53" s="51">
        <v>4</v>
      </c>
      <c r="E53" s="52">
        <v>1.2998700000000001E-3</v>
      </c>
      <c r="F53" s="51">
        <v>4.26</v>
      </c>
      <c r="G53" s="55">
        <f t="shared" si="0"/>
        <v>0.21707829000000001</v>
      </c>
      <c r="H53" s="38">
        <v>277</v>
      </c>
      <c r="I53" s="51">
        <f t="shared" si="1"/>
        <v>28.880866425992778</v>
      </c>
    </row>
    <row r="54" spans="1:9">
      <c r="A54" s="38">
        <v>791</v>
      </c>
      <c r="B54" s="38">
        <v>4</v>
      </c>
      <c r="C54" s="38">
        <v>1</v>
      </c>
      <c r="D54" s="51">
        <v>4</v>
      </c>
      <c r="E54" s="52">
        <v>4.8095190000000003E-2</v>
      </c>
      <c r="F54" s="51">
        <v>2.2456</v>
      </c>
      <c r="G54" s="55">
        <f t="shared" si="0"/>
        <v>8.0318967299999997</v>
      </c>
      <c r="H54" s="38">
        <v>207</v>
      </c>
      <c r="I54" s="51">
        <f t="shared" si="1"/>
        <v>19.323671497584542</v>
      </c>
    </row>
    <row r="55" spans="1:9">
      <c r="A55" s="38">
        <v>50</v>
      </c>
      <c r="B55" s="38">
        <v>4</v>
      </c>
      <c r="C55" s="38">
        <v>1</v>
      </c>
      <c r="D55" s="51">
        <v>4</v>
      </c>
      <c r="E55" s="52">
        <v>1.529847E-2</v>
      </c>
      <c r="F55" s="51">
        <v>3.4182000000000001</v>
      </c>
      <c r="G55" s="55">
        <f t="shared" si="0"/>
        <v>2.5548444899999998</v>
      </c>
      <c r="H55" s="38">
        <v>108</v>
      </c>
      <c r="I55" s="51">
        <f t="shared" si="1"/>
        <v>37.037037037037038</v>
      </c>
    </row>
    <row r="56" spans="1:9">
      <c r="A56" s="38">
        <v>46</v>
      </c>
      <c r="B56" s="38">
        <v>4</v>
      </c>
      <c r="C56" s="38">
        <v>1</v>
      </c>
      <c r="D56" s="51">
        <v>4</v>
      </c>
      <c r="E56" s="52">
        <v>1.8898109999999999E-2</v>
      </c>
      <c r="F56" s="51">
        <v>2.9601999999999999</v>
      </c>
      <c r="G56" s="55">
        <f t="shared" si="0"/>
        <v>3.1559843699999997</v>
      </c>
      <c r="H56" s="38">
        <v>145</v>
      </c>
      <c r="I56" s="51">
        <f t="shared" si="1"/>
        <v>27.586206896551722</v>
      </c>
    </row>
    <row r="57" spans="1:9">
      <c r="A57" s="38">
        <v>972</v>
      </c>
      <c r="B57" s="38">
        <v>63</v>
      </c>
      <c r="C57" s="38">
        <v>16</v>
      </c>
      <c r="D57" s="51">
        <v>3.9375</v>
      </c>
      <c r="E57" s="52">
        <v>9.9989999999999996E-5</v>
      </c>
      <c r="F57" s="51">
        <v>11.2643</v>
      </c>
      <c r="G57" s="55">
        <f t="shared" si="0"/>
        <v>1.6698330000000001E-2</v>
      </c>
      <c r="H57" s="38">
        <v>2340</v>
      </c>
      <c r="I57" s="51">
        <f t="shared" si="1"/>
        <v>26.923076923076923</v>
      </c>
    </row>
    <row r="58" spans="1:9">
      <c r="A58" s="38">
        <v>975</v>
      </c>
      <c r="B58" s="38">
        <v>38</v>
      </c>
      <c r="C58" s="38">
        <v>10</v>
      </c>
      <c r="D58" s="51">
        <v>3.8</v>
      </c>
      <c r="E58" s="52">
        <v>9.9989999999999996E-5</v>
      </c>
      <c r="F58" s="51">
        <v>8.7545999999999999</v>
      </c>
      <c r="G58" s="55">
        <f t="shared" si="0"/>
        <v>1.6698330000000001E-2</v>
      </c>
      <c r="H58" s="38">
        <v>1353</v>
      </c>
      <c r="I58" s="51">
        <f t="shared" si="1"/>
        <v>28.085735402808574</v>
      </c>
    </row>
    <row r="59" spans="1:9">
      <c r="A59" s="38">
        <v>899</v>
      </c>
      <c r="B59" s="38">
        <v>15</v>
      </c>
      <c r="C59" s="38">
        <v>4</v>
      </c>
      <c r="D59" s="51">
        <v>3.75</v>
      </c>
      <c r="E59" s="52">
        <v>9.9989999999999996E-5</v>
      </c>
      <c r="F59" s="51">
        <v>5.9295</v>
      </c>
      <c r="G59" s="55">
        <f t="shared" si="0"/>
        <v>1.6698330000000001E-2</v>
      </c>
      <c r="H59" s="38">
        <v>456</v>
      </c>
      <c r="I59" s="51">
        <f t="shared" si="1"/>
        <v>32.89473684210526</v>
      </c>
    </row>
    <row r="60" spans="1:9">
      <c r="A60" s="38">
        <v>950</v>
      </c>
      <c r="B60" s="38">
        <v>11</v>
      </c>
      <c r="C60" s="38">
        <v>3</v>
      </c>
      <c r="D60" s="51">
        <v>3.6666669999999999</v>
      </c>
      <c r="E60" s="52">
        <v>8.9990999999999997E-4</v>
      </c>
      <c r="F60" s="51">
        <v>4.7468000000000004</v>
      </c>
      <c r="G60" s="55">
        <f t="shared" si="0"/>
        <v>0.15028496999999999</v>
      </c>
      <c r="H60" s="38">
        <v>443</v>
      </c>
      <c r="I60" s="51">
        <f t="shared" si="1"/>
        <v>24.830699774266364</v>
      </c>
    </row>
    <row r="61" spans="1:9">
      <c r="A61" s="38">
        <v>67</v>
      </c>
      <c r="B61" s="38">
        <v>11</v>
      </c>
      <c r="C61" s="38">
        <v>3</v>
      </c>
      <c r="D61" s="51">
        <v>3.6666669999999999</v>
      </c>
      <c r="E61" s="52">
        <v>8.9990999999999997E-4</v>
      </c>
      <c r="F61" s="51">
        <v>4.048</v>
      </c>
      <c r="G61" s="55">
        <f t="shared" si="0"/>
        <v>0.15028496999999999</v>
      </c>
      <c r="H61" s="38">
        <v>499</v>
      </c>
      <c r="I61" s="51">
        <f t="shared" si="1"/>
        <v>22.044088176352705</v>
      </c>
    </row>
    <row r="62" spans="1:9">
      <c r="A62" s="38">
        <v>942</v>
      </c>
      <c r="B62" s="38">
        <v>7</v>
      </c>
      <c r="C62" s="38">
        <v>2</v>
      </c>
      <c r="D62" s="51">
        <v>3.5</v>
      </c>
      <c r="E62" s="52">
        <v>6.8993099999999996E-3</v>
      </c>
      <c r="F62" s="51">
        <v>3.5565000000000002</v>
      </c>
      <c r="G62" s="55">
        <f t="shared" si="0"/>
        <v>1.1521847699999999</v>
      </c>
      <c r="H62" s="38">
        <v>325</v>
      </c>
      <c r="I62" s="51">
        <f t="shared" si="1"/>
        <v>21.53846153846154</v>
      </c>
    </row>
    <row r="63" spans="1:9">
      <c r="A63" s="38">
        <v>57</v>
      </c>
      <c r="B63" s="38">
        <v>7</v>
      </c>
      <c r="C63" s="38">
        <v>2</v>
      </c>
      <c r="D63" s="51">
        <v>3.5</v>
      </c>
      <c r="E63" s="52">
        <v>1.049895E-2</v>
      </c>
      <c r="F63" s="51">
        <v>2.9279000000000002</v>
      </c>
      <c r="G63" s="55">
        <f t="shared" si="0"/>
        <v>1.7533246499999999</v>
      </c>
      <c r="H63" s="38">
        <v>416</v>
      </c>
      <c r="I63" s="51">
        <f t="shared" si="1"/>
        <v>16.826923076923077</v>
      </c>
    </row>
    <row r="64" spans="1:9">
      <c r="A64" s="38">
        <v>289</v>
      </c>
      <c r="B64" s="38">
        <v>7</v>
      </c>
      <c r="C64" s="38">
        <v>2</v>
      </c>
      <c r="D64" s="51">
        <v>3.5</v>
      </c>
      <c r="E64" s="52">
        <v>9.2990699999999996E-3</v>
      </c>
      <c r="F64" s="51">
        <v>3.1242000000000001</v>
      </c>
      <c r="G64" s="55">
        <f t="shared" si="0"/>
        <v>1.5529446899999999</v>
      </c>
      <c r="H64" s="38">
        <v>327</v>
      </c>
      <c r="I64" s="51">
        <f t="shared" si="1"/>
        <v>21.406727828746178</v>
      </c>
    </row>
    <row r="65" spans="1:9">
      <c r="A65" s="38">
        <v>906</v>
      </c>
      <c r="B65" s="38">
        <v>10</v>
      </c>
      <c r="C65" s="38">
        <v>3</v>
      </c>
      <c r="D65" s="51">
        <v>3.3333330000000001</v>
      </c>
      <c r="E65" s="52">
        <v>1.2998700000000001E-3</v>
      </c>
      <c r="F65" s="51">
        <v>3.9413999999999998</v>
      </c>
      <c r="G65" s="55">
        <f t="shared" si="0"/>
        <v>0.21707829000000001</v>
      </c>
      <c r="H65" s="38">
        <v>400</v>
      </c>
      <c r="I65" s="51">
        <f t="shared" si="1"/>
        <v>25</v>
      </c>
    </row>
    <row r="66" spans="1:9">
      <c r="A66" s="38">
        <v>956</v>
      </c>
      <c r="B66" s="38">
        <v>23</v>
      </c>
      <c r="C66" s="38">
        <v>7</v>
      </c>
      <c r="D66" s="51">
        <v>3.285714</v>
      </c>
      <c r="E66" s="52">
        <v>9.9989999999999996E-5</v>
      </c>
      <c r="F66" s="51">
        <v>6.2698999999999998</v>
      </c>
      <c r="G66" s="55">
        <f t="shared" si="0"/>
        <v>1.6698330000000001E-2</v>
      </c>
      <c r="H66" s="38">
        <v>1049</v>
      </c>
      <c r="I66" s="51">
        <f t="shared" si="1"/>
        <v>21.925643469971401</v>
      </c>
    </row>
    <row r="67" spans="1:9">
      <c r="A67" s="38">
        <v>987</v>
      </c>
      <c r="B67" s="38">
        <v>3</v>
      </c>
      <c r="C67" s="38">
        <v>1</v>
      </c>
      <c r="D67" s="51">
        <v>3</v>
      </c>
      <c r="E67" s="52">
        <v>0.22047800000000001</v>
      </c>
      <c r="F67" s="51">
        <v>1.0819000000000001</v>
      </c>
      <c r="G67" s="55">
        <f t="shared" si="0"/>
        <v>36.819825999999999</v>
      </c>
      <c r="H67" s="38">
        <v>258</v>
      </c>
      <c r="I67" s="51">
        <f t="shared" si="1"/>
        <v>11.627906976744185</v>
      </c>
    </row>
    <row r="68" spans="1:9">
      <c r="A68" s="38">
        <v>91</v>
      </c>
      <c r="B68" s="38">
        <v>6</v>
      </c>
      <c r="C68" s="38">
        <v>2</v>
      </c>
      <c r="D68" s="51">
        <v>3</v>
      </c>
      <c r="E68" s="52">
        <v>3.3696629999999998E-2</v>
      </c>
      <c r="F68" s="51">
        <v>2.3868999999999998</v>
      </c>
      <c r="G68" s="55">
        <f t="shared" si="0"/>
        <v>5.6273372099999994</v>
      </c>
      <c r="H68" s="38">
        <v>410</v>
      </c>
      <c r="I68" s="51">
        <f t="shared" si="1"/>
        <v>14.634146341463415</v>
      </c>
    </row>
    <row r="69" spans="1:9">
      <c r="A69" s="38">
        <v>910</v>
      </c>
      <c r="B69" s="38">
        <v>15</v>
      </c>
      <c r="C69" s="38">
        <v>5</v>
      </c>
      <c r="D69" s="51">
        <v>3</v>
      </c>
      <c r="E69" s="52">
        <v>9.9989999999999996E-5</v>
      </c>
      <c r="F69" s="51">
        <v>4.7214999999999998</v>
      </c>
      <c r="G69" s="55">
        <f t="shared" si="0"/>
        <v>1.6698330000000001E-2</v>
      </c>
      <c r="H69" s="38">
        <v>622</v>
      </c>
      <c r="I69" s="51">
        <f t="shared" si="1"/>
        <v>24.115755627009648</v>
      </c>
    </row>
    <row r="70" spans="1:9">
      <c r="A70" s="38">
        <v>867</v>
      </c>
      <c r="B70" s="38">
        <v>6</v>
      </c>
      <c r="C70" s="38">
        <v>2</v>
      </c>
      <c r="D70" s="51">
        <v>3</v>
      </c>
      <c r="E70" s="52">
        <v>1.7298270000000001E-2</v>
      </c>
      <c r="F70" s="51">
        <v>2.9584000000000001</v>
      </c>
      <c r="G70" s="55">
        <f t="shared" si="0"/>
        <v>2.8888110900000004</v>
      </c>
      <c r="H70" s="38">
        <v>269</v>
      </c>
      <c r="I70" s="51">
        <f t="shared" si="1"/>
        <v>22.304832713754646</v>
      </c>
    </row>
    <row r="71" spans="1:9">
      <c r="A71" s="38">
        <v>80</v>
      </c>
      <c r="B71" s="38">
        <v>3</v>
      </c>
      <c r="C71" s="38">
        <v>1</v>
      </c>
      <c r="D71" s="51">
        <v>3</v>
      </c>
      <c r="E71" s="52">
        <v>9.5290470000000002E-2</v>
      </c>
      <c r="F71" s="51">
        <v>1.8528</v>
      </c>
      <c r="G71" s="55">
        <f t="shared" si="0"/>
        <v>15.91350849</v>
      </c>
      <c r="H71" s="38">
        <v>155</v>
      </c>
      <c r="I71" s="51">
        <f t="shared" si="1"/>
        <v>19.35483870967742</v>
      </c>
    </row>
    <row r="72" spans="1:9">
      <c r="A72" s="38">
        <v>65</v>
      </c>
      <c r="B72" s="38">
        <v>3</v>
      </c>
      <c r="C72" s="38">
        <v>1</v>
      </c>
      <c r="D72" s="51">
        <v>3</v>
      </c>
      <c r="E72" s="52">
        <v>0.1040896</v>
      </c>
      <c r="F72" s="51">
        <v>1.82</v>
      </c>
      <c r="G72" s="55">
        <f t="shared" ref="G72:G135" si="2">E72*167</f>
        <v>17.382963199999999</v>
      </c>
      <c r="H72" s="38">
        <v>170</v>
      </c>
      <c r="I72" s="51">
        <f t="shared" ref="I72:I135" si="3">B72*1000/H72</f>
        <v>17.647058823529413</v>
      </c>
    </row>
    <row r="73" spans="1:9">
      <c r="A73" s="38">
        <v>573</v>
      </c>
      <c r="B73" s="38">
        <v>3</v>
      </c>
      <c r="C73" s="38">
        <v>1</v>
      </c>
      <c r="D73" s="51">
        <v>3</v>
      </c>
      <c r="E73" s="52">
        <v>0.1040896</v>
      </c>
      <c r="F73" s="51">
        <v>1.8197000000000001</v>
      </c>
      <c r="G73" s="55">
        <f t="shared" si="2"/>
        <v>17.382963199999999</v>
      </c>
      <c r="H73" s="38">
        <v>139</v>
      </c>
      <c r="I73" s="51">
        <f t="shared" si="3"/>
        <v>21.582733812949641</v>
      </c>
    </row>
    <row r="74" spans="1:9">
      <c r="A74" s="38">
        <v>543</v>
      </c>
      <c r="B74" s="38">
        <v>3</v>
      </c>
      <c r="C74" s="38">
        <v>1</v>
      </c>
      <c r="D74" s="51">
        <v>3</v>
      </c>
      <c r="E74" s="52">
        <v>8.0891909999999997E-2</v>
      </c>
      <c r="F74" s="51">
        <v>2.0350999999999999</v>
      </c>
      <c r="G74" s="55">
        <f t="shared" si="2"/>
        <v>13.508948969999999</v>
      </c>
      <c r="H74" s="38">
        <v>140</v>
      </c>
      <c r="I74" s="51">
        <f t="shared" si="3"/>
        <v>21.428571428571427</v>
      </c>
    </row>
    <row r="75" spans="1:9">
      <c r="A75" s="38">
        <v>536</v>
      </c>
      <c r="B75" s="38">
        <v>3</v>
      </c>
      <c r="C75" s="38">
        <v>1</v>
      </c>
      <c r="D75" s="51">
        <v>3</v>
      </c>
      <c r="E75" s="52">
        <v>0.1880812</v>
      </c>
      <c r="F75" s="51">
        <v>1.2403999999999999</v>
      </c>
      <c r="G75" s="55">
        <f t="shared" si="2"/>
        <v>31.4095604</v>
      </c>
      <c r="H75" s="38">
        <v>225</v>
      </c>
      <c r="I75" s="51">
        <f t="shared" si="3"/>
        <v>13.333333333333334</v>
      </c>
    </row>
    <row r="76" spans="1:9">
      <c r="A76" s="38">
        <v>10</v>
      </c>
      <c r="B76" s="38">
        <v>3</v>
      </c>
      <c r="C76" s="38">
        <v>1</v>
      </c>
      <c r="D76" s="51">
        <v>3</v>
      </c>
      <c r="E76" s="52">
        <v>5.5694430000000003E-2</v>
      </c>
      <c r="F76" s="51">
        <v>2.2504</v>
      </c>
      <c r="G76" s="55">
        <f t="shared" si="2"/>
        <v>9.3009698099999998</v>
      </c>
      <c r="H76" s="38">
        <v>136</v>
      </c>
      <c r="I76" s="51">
        <f t="shared" si="3"/>
        <v>22.058823529411764</v>
      </c>
    </row>
    <row r="77" spans="1:9">
      <c r="A77" s="38">
        <v>968</v>
      </c>
      <c r="B77" s="38">
        <v>23</v>
      </c>
      <c r="C77" s="38">
        <v>8</v>
      </c>
      <c r="D77" s="51">
        <v>2.875</v>
      </c>
      <c r="E77" s="52">
        <v>9.9989999999999996E-5</v>
      </c>
      <c r="F77" s="51">
        <v>5.5583</v>
      </c>
      <c r="G77" s="55">
        <f t="shared" si="2"/>
        <v>1.6698330000000001E-2</v>
      </c>
      <c r="H77" s="38">
        <v>1000</v>
      </c>
      <c r="I77" s="51">
        <f t="shared" si="3"/>
        <v>23</v>
      </c>
    </row>
    <row r="78" spans="1:9">
      <c r="A78" s="38">
        <v>969</v>
      </c>
      <c r="B78" s="38">
        <v>11</v>
      </c>
      <c r="C78" s="38">
        <v>4</v>
      </c>
      <c r="D78" s="51">
        <v>2.75</v>
      </c>
      <c r="E78" s="52">
        <v>4.0995900000000002E-3</v>
      </c>
      <c r="F78" s="51">
        <v>3.4714</v>
      </c>
      <c r="G78" s="55">
        <f t="shared" si="2"/>
        <v>0.68463152999999999</v>
      </c>
      <c r="H78" s="38">
        <v>478</v>
      </c>
      <c r="I78" s="51">
        <f t="shared" si="3"/>
        <v>23.01255230125523</v>
      </c>
    </row>
    <row r="79" spans="1:9">
      <c r="A79" s="38">
        <v>920</v>
      </c>
      <c r="B79" s="38">
        <v>8</v>
      </c>
      <c r="C79" s="38">
        <v>3</v>
      </c>
      <c r="D79" s="51">
        <v>2.6666669999999999</v>
      </c>
      <c r="E79" s="52">
        <v>1.489851E-2</v>
      </c>
      <c r="F79" s="51">
        <v>2.7046999999999999</v>
      </c>
      <c r="G79" s="55">
        <f t="shared" si="2"/>
        <v>2.4880511699999999</v>
      </c>
      <c r="H79" s="38">
        <v>498</v>
      </c>
      <c r="I79" s="51">
        <f t="shared" si="3"/>
        <v>16.064257028112451</v>
      </c>
    </row>
    <row r="80" spans="1:9">
      <c r="A80" s="38">
        <v>891</v>
      </c>
      <c r="B80" s="38">
        <v>16</v>
      </c>
      <c r="C80" s="38">
        <v>6</v>
      </c>
      <c r="D80" s="51">
        <v>2.6666669999999999</v>
      </c>
      <c r="E80" s="52">
        <v>4.9994999999999998E-4</v>
      </c>
      <c r="F80" s="51">
        <v>4.1608000000000001</v>
      </c>
      <c r="G80" s="55">
        <f t="shared" si="2"/>
        <v>8.3491650000000001E-2</v>
      </c>
      <c r="H80" s="38">
        <v>881</v>
      </c>
      <c r="I80" s="51">
        <f t="shared" si="3"/>
        <v>18.161180476730987</v>
      </c>
    </row>
    <row r="81" spans="1:9">
      <c r="A81" s="38">
        <v>803</v>
      </c>
      <c r="B81" s="38">
        <v>8</v>
      </c>
      <c r="C81" s="38">
        <v>3</v>
      </c>
      <c r="D81" s="51">
        <v>2.6666669999999999</v>
      </c>
      <c r="E81" s="52">
        <v>2.2897710000000002E-2</v>
      </c>
      <c r="F81" s="51">
        <v>2.4983</v>
      </c>
      <c r="G81" s="55">
        <f t="shared" si="2"/>
        <v>3.8239175700000003</v>
      </c>
      <c r="H81" s="38">
        <v>463</v>
      </c>
      <c r="I81" s="51">
        <f t="shared" si="3"/>
        <v>17.278617710583152</v>
      </c>
    </row>
    <row r="82" spans="1:9">
      <c r="A82" s="38">
        <v>178</v>
      </c>
      <c r="B82" s="38">
        <v>8</v>
      </c>
      <c r="C82" s="38">
        <v>3</v>
      </c>
      <c r="D82" s="51">
        <v>2.6666669999999999</v>
      </c>
      <c r="E82" s="52">
        <v>1.5698429999999999E-2</v>
      </c>
      <c r="F82" s="51">
        <v>2.8504</v>
      </c>
      <c r="G82" s="55">
        <f t="shared" si="2"/>
        <v>2.6216378099999997</v>
      </c>
      <c r="H82" s="38">
        <v>429</v>
      </c>
      <c r="I82" s="51">
        <f t="shared" si="3"/>
        <v>18.648018648018649</v>
      </c>
    </row>
    <row r="83" spans="1:9">
      <c r="A83" s="38">
        <v>989</v>
      </c>
      <c r="B83" s="38">
        <v>18</v>
      </c>
      <c r="C83" s="38">
        <v>7</v>
      </c>
      <c r="D83" s="51">
        <v>2.5714290000000002</v>
      </c>
      <c r="E83" s="52">
        <v>4.9994999999999998E-4</v>
      </c>
      <c r="F83" s="51">
        <v>4.3277999999999999</v>
      </c>
      <c r="G83" s="55">
        <f t="shared" si="2"/>
        <v>8.3491650000000001E-2</v>
      </c>
      <c r="H83" s="38">
        <v>968</v>
      </c>
      <c r="I83" s="51">
        <f t="shared" si="3"/>
        <v>18.595041322314049</v>
      </c>
    </row>
    <row r="84" spans="1:9">
      <c r="A84" s="38">
        <v>990</v>
      </c>
      <c r="B84" s="38">
        <v>10</v>
      </c>
      <c r="C84" s="38">
        <v>4</v>
      </c>
      <c r="D84" s="51">
        <v>2.5</v>
      </c>
      <c r="E84" s="52">
        <v>1.209879E-2</v>
      </c>
      <c r="F84" s="51">
        <v>2.7732999999999999</v>
      </c>
      <c r="G84" s="55">
        <f t="shared" si="2"/>
        <v>2.0204979299999999</v>
      </c>
      <c r="H84" s="38">
        <v>602</v>
      </c>
      <c r="I84" s="51">
        <f t="shared" si="3"/>
        <v>16.611295681063122</v>
      </c>
    </row>
    <row r="85" spans="1:9">
      <c r="A85" s="38">
        <v>964</v>
      </c>
      <c r="B85" s="38">
        <v>10</v>
      </c>
      <c r="C85" s="38">
        <v>4</v>
      </c>
      <c r="D85" s="51">
        <v>2.5</v>
      </c>
      <c r="E85" s="52">
        <v>8.89911E-3</v>
      </c>
      <c r="F85" s="51">
        <v>2.9891999999999999</v>
      </c>
      <c r="G85" s="55">
        <f t="shared" si="2"/>
        <v>1.48615137</v>
      </c>
      <c r="H85" s="38">
        <v>693</v>
      </c>
      <c r="I85" s="51">
        <f t="shared" si="3"/>
        <v>14.430014430014429</v>
      </c>
    </row>
    <row r="86" spans="1:9">
      <c r="A86" s="38">
        <v>944</v>
      </c>
      <c r="B86" s="38">
        <v>5</v>
      </c>
      <c r="C86" s="38">
        <v>2</v>
      </c>
      <c r="D86" s="51">
        <v>2.5</v>
      </c>
      <c r="E86" s="52">
        <v>3.6496349999999997E-2</v>
      </c>
      <c r="F86" s="51">
        <v>2.3942000000000001</v>
      </c>
      <c r="G86" s="55">
        <f t="shared" si="2"/>
        <v>6.0948904499999994</v>
      </c>
      <c r="H86" s="38">
        <v>241</v>
      </c>
      <c r="I86" s="51">
        <f t="shared" si="3"/>
        <v>20.74688796680498</v>
      </c>
    </row>
    <row r="87" spans="1:9">
      <c r="A87" s="38">
        <v>921</v>
      </c>
      <c r="B87" s="38">
        <v>5</v>
      </c>
      <c r="C87" s="38">
        <v>2</v>
      </c>
      <c r="D87" s="51">
        <v>2.5</v>
      </c>
      <c r="E87" s="52">
        <v>0.1116888</v>
      </c>
      <c r="F87" s="51">
        <v>1.6001000000000001</v>
      </c>
      <c r="G87" s="55">
        <f t="shared" si="2"/>
        <v>18.652029600000002</v>
      </c>
      <c r="H87" s="38">
        <v>300</v>
      </c>
      <c r="I87" s="51">
        <f t="shared" si="3"/>
        <v>16.666666666666668</v>
      </c>
    </row>
    <row r="88" spans="1:9">
      <c r="A88" s="38">
        <v>896</v>
      </c>
      <c r="B88" s="38">
        <v>10</v>
      </c>
      <c r="C88" s="38">
        <v>4</v>
      </c>
      <c r="D88" s="51">
        <v>2.5</v>
      </c>
      <c r="E88" s="52">
        <v>9.6990300000000008E-3</v>
      </c>
      <c r="F88" s="51">
        <v>2.8334999999999999</v>
      </c>
      <c r="G88" s="55">
        <f t="shared" si="2"/>
        <v>1.6197380100000001</v>
      </c>
      <c r="H88" s="38">
        <v>556</v>
      </c>
      <c r="I88" s="51">
        <f t="shared" si="3"/>
        <v>17.985611510791365</v>
      </c>
    </row>
    <row r="89" spans="1:9">
      <c r="A89" s="38">
        <v>643</v>
      </c>
      <c r="B89" s="38">
        <v>5</v>
      </c>
      <c r="C89" s="38">
        <v>2</v>
      </c>
      <c r="D89" s="51">
        <v>2.5</v>
      </c>
      <c r="E89" s="52">
        <v>5.6094390000000001E-2</v>
      </c>
      <c r="F89" s="51">
        <v>2.0668000000000002</v>
      </c>
      <c r="G89" s="55">
        <f t="shared" si="2"/>
        <v>9.3677631300000002</v>
      </c>
      <c r="H89" s="38">
        <v>299</v>
      </c>
      <c r="I89" s="51">
        <f t="shared" si="3"/>
        <v>16.722408026755854</v>
      </c>
    </row>
    <row r="90" spans="1:9">
      <c r="A90" s="38">
        <v>982</v>
      </c>
      <c r="B90" s="38">
        <v>17</v>
      </c>
      <c r="C90" s="38">
        <v>7</v>
      </c>
      <c r="D90" s="51">
        <v>2.4285709999999998</v>
      </c>
      <c r="E90" s="52">
        <v>1.69983E-3</v>
      </c>
      <c r="F90" s="51">
        <v>3.8814000000000002</v>
      </c>
      <c r="G90" s="55">
        <f t="shared" si="2"/>
        <v>0.28387161</v>
      </c>
      <c r="H90" s="38">
        <v>1005</v>
      </c>
      <c r="I90" s="51">
        <f t="shared" si="3"/>
        <v>16.915422885572138</v>
      </c>
    </row>
    <row r="91" spans="1:9">
      <c r="A91" s="38">
        <v>949</v>
      </c>
      <c r="B91" s="38">
        <v>7</v>
      </c>
      <c r="C91" s="38">
        <v>3</v>
      </c>
      <c r="D91" s="51">
        <v>2.3333330000000001</v>
      </c>
      <c r="E91" s="52">
        <v>7.2092790000000004E-2</v>
      </c>
      <c r="F91" s="51">
        <v>1.8244</v>
      </c>
      <c r="G91" s="55">
        <f t="shared" si="2"/>
        <v>12.039495930000001</v>
      </c>
      <c r="H91" s="38">
        <v>495</v>
      </c>
      <c r="I91" s="51">
        <f t="shared" si="3"/>
        <v>14.141414141414142</v>
      </c>
    </row>
    <row r="92" spans="1:9">
      <c r="A92" s="38">
        <v>945</v>
      </c>
      <c r="B92" s="38">
        <v>7</v>
      </c>
      <c r="C92" s="38">
        <v>3</v>
      </c>
      <c r="D92" s="51">
        <v>2.3333330000000001</v>
      </c>
      <c r="E92" s="52">
        <v>4.0495950000000003E-2</v>
      </c>
      <c r="F92" s="51">
        <v>2.2446999999999999</v>
      </c>
      <c r="G92" s="55">
        <f t="shared" si="2"/>
        <v>6.7628236500000005</v>
      </c>
      <c r="H92" s="38">
        <v>462</v>
      </c>
      <c r="I92" s="51">
        <f t="shared" si="3"/>
        <v>15.151515151515152</v>
      </c>
    </row>
    <row r="93" spans="1:9">
      <c r="A93" s="38">
        <v>34</v>
      </c>
      <c r="B93" s="38">
        <v>20</v>
      </c>
      <c r="C93" s="38">
        <v>9</v>
      </c>
      <c r="D93" s="51">
        <v>2.2222219999999999</v>
      </c>
      <c r="E93" s="52">
        <v>3.2996700000000002E-3</v>
      </c>
      <c r="F93" s="51">
        <v>3.3483999999999998</v>
      </c>
      <c r="G93" s="55">
        <f t="shared" si="2"/>
        <v>0.55104489000000001</v>
      </c>
      <c r="H93" s="38">
        <v>1715</v>
      </c>
      <c r="I93" s="51">
        <f t="shared" si="3"/>
        <v>11.661807580174926</v>
      </c>
    </row>
    <row r="94" spans="1:9">
      <c r="A94" s="38">
        <v>850</v>
      </c>
      <c r="B94" s="38">
        <v>11</v>
      </c>
      <c r="C94" s="38">
        <v>5</v>
      </c>
      <c r="D94" s="51">
        <v>2.2000000000000002</v>
      </c>
      <c r="E94" s="52">
        <v>1.7298270000000001E-2</v>
      </c>
      <c r="F94" s="51">
        <v>2.5495999999999999</v>
      </c>
      <c r="G94" s="55">
        <f t="shared" si="2"/>
        <v>2.8888110900000004</v>
      </c>
      <c r="H94" s="38">
        <v>669</v>
      </c>
      <c r="I94" s="51">
        <f t="shared" si="3"/>
        <v>16.442451420029894</v>
      </c>
    </row>
    <row r="95" spans="1:9">
      <c r="A95" s="38">
        <v>988</v>
      </c>
      <c r="B95" s="38">
        <v>4</v>
      </c>
      <c r="C95" s="38">
        <v>2</v>
      </c>
      <c r="D95" s="51">
        <v>2</v>
      </c>
      <c r="E95" s="52">
        <v>0.1288871</v>
      </c>
      <c r="F95" s="51">
        <v>1.4400999999999999</v>
      </c>
      <c r="G95" s="55">
        <f t="shared" si="2"/>
        <v>21.524145700000002</v>
      </c>
      <c r="H95" s="38">
        <v>273</v>
      </c>
      <c r="I95" s="51">
        <f t="shared" si="3"/>
        <v>14.652014652014651</v>
      </c>
    </row>
    <row r="96" spans="1:9">
      <c r="A96" s="38">
        <v>981</v>
      </c>
      <c r="B96" s="38">
        <v>8</v>
      </c>
      <c r="C96" s="38">
        <v>4</v>
      </c>
      <c r="D96" s="51">
        <v>2</v>
      </c>
      <c r="E96" s="52">
        <v>6.0493949999999998E-2</v>
      </c>
      <c r="F96" s="51">
        <v>1.9162999999999999</v>
      </c>
      <c r="G96" s="55">
        <f t="shared" si="2"/>
        <v>10.102489649999999</v>
      </c>
      <c r="H96" s="38">
        <v>576</v>
      </c>
      <c r="I96" s="51">
        <f t="shared" si="3"/>
        <v>13.888888888888889</v>
      </c>
    </row>
    <row r="97" spans="1:9">
      <c r="A97" s="38">
        <v>941</v>
      </c>
      <c r="B97" s="38">
        <v>2</v>
      </c>
      <c r="C97" s="38">
        <v>1</v>
      </c>
      <c r="D97" s="51">
        <v>2</v>
      </c>
      <c r="E97" s="52">
        <v>0.27047300000000002</v>
      </c>
      <c r="F97" s="51">
        <v>0.99609999999999999</v>
      </c>
      <c r="G97" s="55">
        <f t="shared" si="2"/>
        <v>45.168991000000005</v>
      </c>
      <c r="H97" s="38">
        <v>143</v>
      </c>
      <c r="I97" s="51">
        <f t="shared" si="3"/>
        <v>13.986013986013987</v>
      </c>
    </row>
    <row r="98" spans="1:9">
      <c r="A98" s="38">
        <v>937</v>
      </c>
      <c r="B98" s="38">
        <v>2</v>
      </c>
      <c r="C98" s="38">
        <v>1</v>
      </c>
      <c r="D98" s="51">
        <v>2</v>
      </c>
      <c r="E98" s="52">
        <v>0.41445860000000001</v>
      </c>
      <c r="F98" s="51">
        <v>0.48530000000000001</v>
      </c>
      <c r="G98" s="55">
        <f t="shared" si="2"/>
        <v>69.214586199999999</v>
      </c>
      <c r="H98" s="38">
        <v>221</v>
      </c>
      <c r="I98" s="51">
        <f t="shared" si="3"/>
        <v>9.0497737556561084</v>
      </c>
    </row>
    <row r="99" spans="1:9">
      <c r="A99" s="38">
        <v>934</v>
      </c>
      <c r="B99" s="38">
        <v>2</v>
      </c>
      <c r="C99" s="38">
        <v>1</v>
      </c>
      <c r="D99" s="51">
        <v>2</v>
      </c>
      <c r="E99" s="52">
        <v>0.33686630000000001</v>
      </c>
      <c r="F99" s="51">
        <v>0.71550000000000002</v>
      </c>
      <c r="G99" s="55">
        <f t="shared" si="2"/>
        <v>56.256672100000003</v>
      </c>
      <c r="H99" s="38">
        <v>156</v>
      </c>
      <c r="I99" s="51">
        <f t="shared" si="3"/>
        <v>12.820512820512821</v>
      </c>
    </row>
    <row r="100" spans="1:9">
      <c r="A100" s="38">
        <v>877</v>
      </c>
      <c r="B100" s="38">
        <v>4</v>
      </c>
      <c r="C100" s="38">
        <v>2</v>
      </c>
      <c r="D100" s="51">
        <v>2</v>
      </c>
      <c r="E100" s="52">
        <v>9.0490950000000001E-2</v>
      </c>
      <c r="F100" s="51">
        <v>1.8015000000000001</v>
      </c>
      <c r="G100" s="55">
        <f t="shared" si="2"/>
        <v>15.111988650000001</v>
      </c>
      <c r="H100" s="38">
        <v>236</v>
      </c>
      <c r="I100" s="51">
        <f t="shared" si="3"/>
        <v>16.949152542372882</v>
      </c>
    </row>
    <row r="101" spans="1:9">
      <c r="A101" s="38">
        <v>85</v>
      </c>
      <c r="B101" s="38">
        <v>4</v>
      </c>
      <c r="C101" s="38">
        <v>2</v>
      </c>
      <c r="D101" s="51">
        <v>2</v>
      </c>
      <c r="E101" s="52">
        <v>0.2288771</v>
      </c>
      <c r="F101" s="51">
        <v>0.99180000000000001</v>
      </c>
      <c r="G101" s="55">
        <f t="shared" si="2"/>
        <v>38.222475699999997</v>
      </c>
      <c r="H101" s="38">
        <v>320</v>
      </c>
      <c r="I101" s="51">
        <f t="shared" si="3"/>
        <v>12.5</v>
      </c>
    </row>
    <row r="102" spans="1:9">
      <c r="A102" s="38">
        <v>841</v>
      </c>
      <c r="B102" s="38">
        <v>4</v>
      </c>
      <c r="C102" s="38">
        <v>2</v>
      </c>
      <c r="D102" s="51">
        <v>2</v>
      </c>
      <c r="E102" s="52">
        <v>0.220078</v>
      </c>
      <c r="F102" s="51">
        <v>1.0441</v>
      </c>
      <c r="G102" s="55">
        <f t="shared" si="2"/>
        <v>36.753025999999998</v>
      </c>
      <c r="H102" s="38">
        <v>357</v>
      </c>
      <c r="I102" s="51">
        <f t="shared" si="3"/>
        <v>11.204481792717086</v>
      </c>
    </row>
    <row r="103" spans="1:9">
      <c r="A103" s="38">
        <v>832</v>
      </c>
      <c r="B103" s="38">
        <v>4</v>
      </c>
      <c r="C103" s="38">
        <v>2</v>
      </c>
      <c r="D103" s="51">
        <v>2</v>
      </c>
      <c r="E103" s="52">
        <v>0.1816818</v>
      </c>
      <c r="F103" s="51">
        <v>1.2383999999999999</v>
      </c>
      <c r="G103" s="55">
        <f t="shared" si="2"/>
        <v>30.340860599999999</v>
      </c>
      <c r="H103" s="38">
        <v>372</v>
      </c>
      <c r="I103" s="51">
        <f t="shared" si="3"/>
        <v>10.75268817204301</v>
      </c>
    </row>
    <row r="104" spans="1:9">
      <c r="A104" s="38">
        <v>829</v>
      </c>
      <c r="B104" s="38">
        <v>2</v>
      </c>
      <c r="C104" s="38">
        <v>1</v>
      </c>
      <c r="D104" s="51">
        <v>2</v>
      </c>
      <c r="E104" s="52">
        <v>0.30047000000000001</v>
      </c>
      <c r="F104" s="51">
        <v>0.79369999999999996</v>
      </c>
      <c r="G104" s="55">
        <f t="shared" si="2"/>
        <v>50.178490000000004</v>
      </c>
      <c r="H104" s="38">
        <v>182</v>
      </c>
      <c r="I104" s="51">
        <f t="shared" si="3"/>
        <v>10.989010989010989</v>
      </c>
    </row>
    <row r="105" spans="1:9">
      <c r="A105" s="38">
        <v>762</v>
      </c>
      <c r="B105" s="38">
        <v>2</v>
      </c>
      <c r="C105" s="38">
        <v>1</v>
      </c>
      <c r="D105" s="51">
        <v>2</v>
      </c>
      <c r="E105" s="52">
        <v>0.2932707</v>
      </c>
      <c r="F105" s="51">
        <v>0.88039999999999996</v>
      </c>
      <c r="G105" s="55">
        <f t="shared" si="2"/>
        <v>48.976206900000001</v>
      </c>
      <c r="H105" s="38">
        <v>143</v>
      </c>
      <c r="I105" s="51">
        <f t="shared" si="3"/>
        <v>13.986013986013987</v>
      </c>
    </row>
    <row r="106" spans="1:9">
      <c r="A106" s="38">
        <v>575</v>
      </c>
      <c r="B106" s="38">
        <v>2</v>
      </c>
      <c r="C106" s="38">
        <v>1</v>
      </c>
      <c r="D106" s="51">
        <v>2</v>
      </c>
      <c r="E106" s="52">
        <v>0.3776622</v>
      </c>
      <c r="F106" s="51">
        <v>0.60660000000000003</v>
      </c>
      <c r="G106" s="55">
        <f t="shared" si="2"/>
        <v>63.069587400000003</v>
      </c>
      <c r="H106" s="38">
        <v>147</v>
      </c>
      <c r="I106" s="51">
        <f t="shared" si="3"/>
        <v>13.605442176870747</v>
      </c>
    </row>
    <row r="107" spans="1:9">
      <c r="A107" s="38">
        <v>529</v>
      </c>
      <c r="B107" s="38">
        <v>2</v>
      </c>
      <c r="C107" s="38">
        <v>1</v>
      </c>
      <c r="D107" s="51">
        <v>2</v>
      </c>
      <c r="E107" s="52">
        <v>0.20687929999999999</v>
      </c>
      <c r="F107" s="51">
        <v>1.1500999999999999</v>
      </c>
      <c r="G107" s="55">
        <f t="shared" si="2"/>
        <v>34.548843099999999</v>
      </c>
      <c r="H107" s="38">
        <v>129</v>
      </c>
      <c r="I107" s="51">
        <f t="shared" si="3"/>
        <v>15.503875968992247</v>
      </c>
    </row>
    <row r="108" spans="1:9">
      <c r="A108" s="38">
        <v>351</v>
      </c>
      <c r="B108" s="38">
        <v>4</v>
      </c>
      <c r="C108" s="38">
        <v>2</v>
      </c>
      <c r="D108" s="51">
        <v>2</v>
      </c>
      <c r="E108" s="52">
        <v>0.1492851</v>
      </c>
      <c r="F108" s="51">
        <v>1.3284</v>
      </c>
      <c r="G108" s="55">
        <f t="shared" si="2"/>
        <v>24.9306117</v>
      </c>
      <c r="H108" s="38">
        <v>312</v>
      </c>
      <c r="I108" s="51">
        <f t="shared" si="3"/>
        <v>12.820512820512821</v>
      </c>
    </row>
    <row r="109" spans="1:9">
      <c r="A109" s="38">
        <v>25</v>
      </c>
      <c r="B109" s="38">
        <v>2</v>
      </c>
      <c r="C109" s="38">
        <v>1</v>
      </c>
      <c r="D109" s="51">
        <v>2</v>
      </c>
      <c r="E109" s="52">
        <v>0.25847419999999999</v>
      </c>
      <c r="F109" s="51">
        <v>1.0008999999999999</v>
      </c>
      <c r="G109" s="55">
        <f t="shared" si="2"/>
        <v>43.165191399999998</v>
      </c>
      <c r="H109" s="38">
        <v>135</v>
      </c>
      <c r="I109" s="51">
        <f t="shared" si="3"/>
        <v>14.814814814814815</v>
      </c>
    </row>
    <row r="110" spans="1:9">
      <c r="A110" s="38">
        <v>168</v>
      </c>
      <c r="B110" s="38">
        <v>4</v>
      </c>
      <c r="C110" s="38">
        <v>2</v>
      </c>
      <c r="D110" s="51">
        <v>2</v>
      </c>
      <c r="E110" s="52">
        <v>0.12368759999999999</v>
      </c>
      <c r="F110" s="51">
        <v>1.4859</v>
      </c>
      <c r="G110" s="55">
        <f t="shared" si="2"/>
        <v>20.655829199999999</v>
      </c>
      <c r="H110" s="38">
        <v>283</v>
      </c>
      <c r="I110" s="51">
        <f t="shared" si="3"/>
        <v>14.134275618374557</v>
      </c>
    </row>
    <row r="111" spans="1:9">
      <c r="A111" s="38">
        <v>145</v>
      </c>
      <c r="B111" s="38">
        <v>2</v>
      </c>
      <c r="C111" s="38">
        <v>1</v>
      </c>
      <c r="D111" s="51">
        <v>2</v>
      </c>
      <c r="E111" s="52">
        <v>0.17208280000000001</v>
      </c>
      <c r="F111" s="51">
        <v>1.4588000000000001</v>
      </c>
      <c r="G111" s="55">
        <f t="shared" si="2"/>
        <v>28.737827600000003</v>
      </c>
      <c r="H111" s="38">
        <v>112</v>
      </c>
      <c r="I111" s="51">
        <f t="shared" si="3"/>
        <v>17.857142857142858</v>
      </c>
    </row>
    <row r="112" spans="1:9">
      <c r="A112" s="38">
        <v>974</v>
      </c>
      <c r="B112" s="38">
        <v>13</v>
      </c>
      <c r="C112" s="38">
        <v>7</v>
      </c>
      <c r="D112" s="51">
        <v>1.857143</v>
      </c>
      <c r="E112" s="52">
        <v>2.3697630000000001E-2</v>
      </c>
      <c r="F112" s="51">
        <v>2.3613</v>
      </c>
      <c r="G112" s="55">
        <f t="shared" si="2"/>
        <v>3.9575042100000002</v>
      </c>
      <c r="H112" s="38">
        <v>1055</v>
      </c>
      <c r="I112" s="51">
        <f t="shared" si="3"/>
        <v>12.322274881516588</v>
      </c>
    </row>
    <row r="113" spans="1:9">
      <c r="A113" s="38">
        <v>963</v>
      </c>
      <c r="B113" s="38">
        <v>28</v>
      </c>
      <c r="C113" s="38">
        <v>17</v>
      </c>
      <c r="D113" s="51">
        <v>1.6470590000000001</v>
      </c>
      <c r="E113" s="52">
        <v>1.209879E-2</v>
      </c>
      <c r="F113" s="51">
        <v>2.5289999999999999</v>
      </c>
      <c r="G113" s="55">
        <f t="shared" si="2"/>
        <v>2.0204979299999999</v>
      </c>
      <c r="H113" s="38">
        <v>2369</v>
      </c>
      <c r="I113" s="51">
        <f t="shared" si="3"/>
        <v>11.819333051920642</v>
      </c>
    </row>
    <row r="114" spans="1:9">
      <c r="A114" s="38">
        <v>971</v>
      </c>
      <c r="B114" s="38">
        <v>8</v>
      </c>
      <c r="C114" s="38">
        <v>5</v>
      </c>
      <c r="D114" s="51">
        <v>1.6</v>
      </c>
      <c r="E114" s="52">
        <v>0.16608339999999999</v>
      </c>
      <c r="F114" s="51">
        <v>1.1927000000000001</v>
      </c>
      <c r="G114" s="55">
        <f t="shared" si="2"/>
        <v>27.735927799999999</v>
      </c>
      <c r="H114" s="38">
        <v>717</v>
      </c>
      <c r="I114" s="51">
        <f t="shared" si="3"/>
        <v>11.157601115760112</v>
      </c>
    </row>
    <row r="115" spans="1:9">
      <c r="A115" s="38">
        <v>872</v>
      </c>
      <c r="B115" s="38">
        <v>3</v>
      </c>
      <c r="C115" s="38">
        <v>2</v>
      </c>
      <c r="D115" s="51">
        <v>1.5</v>
      </c>
      <c r="E115" s="52">
        <v>0.35646440000000001</v>
      </c>
      <c r="F115" s="51">
        <v>0.61509999999999998</v>
      </c>
      <c r="G115" s="55">
        <f t="shared" si="2"/>
        <v>59.5295548</v>
      </c>
      <c r="H115" s="38">
        <v>335</v>
      </c>
      <c r="I115" s="51">
        <f t="shared" si="3"/>
        <v>8.9552238805970141</v>
      </c>
    </row>
    <row r="116" spans="1:9">
      <c r="A116" s="38">
        <v>535</v>
      </c>
      <c r="B116" s="38">
        <v>6</v>
      </c>
      <c r="C116" s="38">
        <v>4</v>
      </c>
      <c r="D116" s="51">
        <v>1.5</v>
      </c>
      <c r="E116" s="52">
        <v>0.32646740000000002</v>
      </c>
      <c r="F116" s="51">
        <v>0.61240000000000006</v>
      </c>
      <c r="G116" s="55">
        <f t="shared" si="2"/>
        <v>54.520055800000002</v>
      </c>
      <c r="H116" s="38">
        <v>715</v>
      </c>
      <c r="I116" s="51">
        <f t="shared" si="3"/>
        <v>8.3916083916083917</v>
      </c>
    </row>
    <row r="117" spans="1:9">
      <c r="A117" s="38">
        <v>986</v>
      </c>
      <c r="B117" s="38">
        <v>4</v>
      </c>
      <c r="C117" s="38">
        <v>3</v>
      </c>
      <c r="D117" s="51">
        <v>1.3333330000000001</v>
      </c>
      <c r="E117" s="52">
        <v>0.34246579999999999</v>
      </c>
      <c r="F117" s="51">
        <v>0.60680000000000001</v>
      </c>
      <c r="G117" s="55">
        <f t="shared" si="2"/>
        <v>57.191788599999995</v>
      </c>
      <c r="H117" s="38">
        <v>460</v>
      </c>
      <c r="I117" s="51">
        <f t="shared" si="3"/>
        <v>8.695652173913043</v>
      </c>
    </row>
    <row r="118" spans="1:9">
      <c r="A118" s="38">
        <v>794</v>
      </c>
      <c r="B118" s="38">
        <v>4</v>
      </c>
      <c r="C118" s="38">
        <v>3</v>
      </c>
      <c r="D118" s="51">
        <v>1.3333330000000001</v>
      </c>
      <c r="E118" s="52">
        <v>0.41925810000000002</v>
      </c>
      <c r="F118" s="51">
        <v>0.39190000000000003</v>
      </c>
      <c r="G118" s="55">
        <f t="shared" si="2"/>
        <v>70.016102700000005</v>
      </c>
      <c r="H118" s="38">
        <v>512</v>
      </c>
      <c r="I118" s="51">
        <f t="shared" si="3"/>
        <v>7.8125</v>
      </c>
    </row>
    <row r="119" spans="1:9">
      <c r="A119" s="38">
        <v>884</v>
      </c>
      <c r="B119" s="38">
        <v>5</v>
      </c>
      <c r="C119" s="38">
        <v>4</v>
      </c>
      <c r="D119" s="51">
        <v>1.25</v>
      </c>
      <c r="E119" s="52">
        <v>0.34006599999999998</v>
      </c>
      <c r="F119" s="51">
        <v>0.57869999999999999</v>
      </c>
      <c r="G119" s="55">
        <f t="shared" si="2"/>
        <v>56.791021999999998</v>
      </c>
      <c r="H119" s="38">
        <v>495</v>
      </c>
      <c r="I119" s="51">
        <f t="shared" si="3"/>
        <v>10.1010101010101</v>
      </c>
    </row>
    <row r="120" spans="1:9">
      <c r="A120" s="38">
        <v>980</v>
      </c>
      <c r="B120" s="38">
        <v>1</v>
      </c>
      <c r="C120" s="38">
        <v>1</v>
      </c>
      <c r="D120" s="51">
        <v>1</v>
      </c>
      <c r="E120" s="52">
        <v>0.55444459999999995</v>
      </c>
      <c r="F120" s="51">
        <v>0.17100000000000001</v>
      </c>
      <c r="G120" s="55">
        <f t="shared" si="2"/>
        <v>92.592248199999986</v>
      </c>
      <c r="H120" s="38">
        <v>109</v>
      </c>
      <c r="I120" s="51">
        <f t="shared" si="3"/>
        <v>9.1743119266055047</v>
      </c>
    </row>
    <row r="121" spans="1:9">
      <c r="A121" s="38">
        <v>948</v>
      </c>
      <c r="B121" s="38">
        <v>1</v>
      </c>
      <c r="C121" s="38">
        <v>1</v>
      </c>
      <c r="D121" s="51">
        <v>1</v>
      </c>
      <c r="E121" s="52">
        <v>0.54324570000000005</v>
      </c>
      <c r="F121" s="51">
        <v>0.25080000000000002</v>
      </c>
      <c r="G121" s="55">
        <f t="shared" si="2"/>
        <v>90.722031900000005</v>
      </c>
      <c r="H121" s="38">
        <v>108</v>
      </c>
      <c r="I121" s="51">
        <f t="shared" si="3"/>
        <v>9.2592592592592595</v>
      </c>
    </row>
    <row r="122" spans="1:9">
      <c r="A122" s="38">
        <v>931</v>
      </c>
      <c r="B122" s="38">
        <v>2</v>
      </c>
      <c r="C122" s="38">
        <v>2</v>
      </c>
      <c r="D122" s="51">
        <v>1</v>
      </c>
      <c r="E122" s="52">
        <v>0.63123689999999999</v>
      </c>
      <c r="F122" s="51">
        <v>-0.11</v>
      </c>
      <c r="G122" s="55">
        <f t="shared" si="2"/>
        <v>105.4165623</v>
      </c>
      <c r="H122" s="38">
        <v>308</v>
      </c>
      <c r="I122" s="51">
        <f t="shared" si="3"/>
        <v>6.4935064935064934</v>
      </c>
    </row>
    <row r="123" spans="1:9">
      <c r="A123" s="38">
        <v>925</v>
      </c>
      <c r="B123" s="38">
        <v>2</v>
      </c>
      <c r="C123" s="38">
        <v>2</v>
      </c>
      <c r="D123" s="51">
        <v>1</v>
      </c>
      <c r="E123" s="52">
        <v>0.50684929999999995</v>
      </c>
      <c r="F123" s="51">
        <v>0.251</v>
      </c>
      <c r="G123" s="55">
        <f t="shared" si="2"/>
        <v>84.643833099999995</v>
      </c>
      <c r="H123" s="38">
        <v>259</v>
      </c>
      <c r="I123" s="51">
        <f t="shared" si="3"/>
        <v>7.7220077220077217</v>
      </c>
    </row>
    <row r="124" spans="1:9">
      <c r="A124" s="38">
        <v>9</v>
      </c>
      <c r="B124" s="38">
        <v>1</v>
      </c>
      <c r="C124" s="38">
        <v>1</v>
      </c>
      <c r="D124" s="51">
        <v>1</v>
      </c>
      <c r="E124" s="52">
        <v>0.53444659999999999</v>
      </c>
      <c r="F124" s="51">
        <v>0.27229999999999999</v>
      </c>
      <c r="G124" s="55">
        <f t="shared" si="2"/>
        <v>89.252582199999992</v>
      </c>
      <c r="H124" s="38">
        <v>110</v>
      </c>
      <c r="I124" s="51">
        <f t="shared" si="3"/>
        <v>9.0909090909090917</v>
      </c>
    </row>
    <row r="125" spans="1:9">
      <c r="A125" s="38">
        <v>878</v>
      </c>
      <c r="B125" s="38">
        <v>2</v>
      </c>
      <c r="C125" s="38">
        <v>2</v>
      </c>
      <c r="D125" s="51">
        <v>1</v>
      </c>
      <c r="E125" s="52">
        <v>0.51284870000000005</v>
      </c>
      <c r="F125" s="51">
        <v>0.22420000000000001</v>
      </c>
      <c r="G125" s="55">
        <f t="shared" si="2"/>
        <v>85.645732900000013</v>
      </c>
      <c r="H125" s="38">
        <v>251</v>
      </c>
      <c r="I125" s="51">
        <f t="shared" si="3"/>
        <v>7.9681274900398407</v>
      </c>
    </row>
    <row r="126" spans="1:9">
      <c r="A126" s="38">
        <v>816</v>
      </c>
      <c r="B126" s="38">
        <v>1</v>
      </c>
      <c r="C126" s="38">
        <v>1</v>
      </c>
      <c r="D126" s="51">
        <v>1</v>
      </c>
      <c r="E126" s="52">
        <v>0.50724930000000001</v>
      </c>
      <c r="F126" s="51">
        <v>0.33289999999999997</v>
      </c>
      <c r="G126" s="55">
        <f t="shared" si="2"/>
        <v>84.710633099999995</v>
      </c>
      <c r="H126" s="38">
        <v>103</v>
      </c>
      <c r="I126" s="51">
        <f t="shared" si="3"/>
        <v>9.7087378640776691</v>
      </c>
    </row>
    <row r="127" spans="1:9">
      <c r="A127" s="38">
        <v>650</v>
      </c>
      <c r="B127" s="38">
        <v>1</v>
      </c>
      <c r="C127" s="38">
        <v>1</v>
      </c>
      <c r="D127" s="51">
        <v>1</v>
      </c>
      <c r="E127" s="52">
        <v>0.69043100000000002</v>
      </c>
      <c r="F127" s="51">
        <v>-8.2400000000000001E-2</v>
      </c>
      <c r="G127" s="55">
        <f t="shared" si="2"/>
        <v>115.30197700000001</v>
      </c>
      <c r="H127" s="38">
        <v>151</v>
      </c>
      <c r="I127" s="51">
        <f t="shared" si="3"/>
        <v>6.6225165562913908</v>
      </c>
    </row>
    <row r="128" spans="1:9">
      <c r="A128" s="38">
        <v>544</v>
      </c>
      <c r="B128" s="38">
        <v>1</v>
      </c>
      <c r="C128" s="38">
        <v>1</v>
      </c>
      <c r="D128" s="51">
        <v>1</v>
      </c>
      <c r="E128" s="52">
        <v>0.61283869999999996</v>
      </c>
      <c r="F128" s="51">
        <v>5.4100000000000002E-2</v>
      </c>
      <c r="G128" s="55">
        <f t="shared" si="2"/>
        <v>102.3440629</v>
      </c>
      <c r="H128" s="38">
        <v>130</v>
      </c>
      <c r="I128" s="51">
        <f t="shared" si="3"/>
        <v>7.6923076923076925</v>
      </c>
    </row>
    <row r="129" spans="1:9">
      <c r="A129" s="38">
        <v>42</v>
      </c>
      <c r="B129" s="38">
        <v>1</v>
      </c>
      <c r="C129" s="38">
        <v>1</v>
      </c>
      <c r="D129" s="51">
        <v>1</v>
      </c>
      <c r="E129" s="52">
        <v>0.58724129999999997</v>
      </c>
      <c r="F129" s="51">
        <v>0.14829999999999999</v>
      </c>
      <c r="G129" s="55">
        <f t="shared" si="2"/>
        <v>98.0692971</v>
      </c>
      <c r="H129" s="38">
        <v>96</v>
      </c>
      <c r="I129" s="51">
        <f t="shared" si="3"/>
        <v>10.416666666666666</v>
      </c>
    </row>
    <row r="130" spans="1:9">
      <c r="A130" s="38">
        <v>213</v>
      </c>
      <c r="B130" s="38">
        <v>1</v>
      </c>
      <c r="C130" s="38">
        <v>1</v>
      </c>
      <c r="D130" s="51">
        <v>1</v>
      </c>
      <c r="E130" s="52">
        <v>0.61763820000000003</v>
      </c>
      <c r="F130" s="51">
        <v>3.1899999999999998E-2</v>
      </c>
      <c r="G130" s="55">
        <f t="shared" si="2"/>
        <v>103.1455794</v>
      </c>
      <c r="H130" s="38">
        <v>144</v>
      </c>
      <c r="I130" s="51">
        <f t="shared" si="3"/>
        <v>6.9444444444444446</v>
      </c>
    </row>
    <row r="131" spans="1:9">
      <c r="A131" s="38">
        <v>185</v>
      </c>
      <c r="B131" s="38">
        <v>1</v>
      </c>
      <c r="C131" s="38">
        <v>1</v>
      </c>
      <c r="D131" s="51">
        <v>1</v>
      </c>
      <c r="E131" s="52">
        <v>0.53364659999999997</v>
      </c>
      <c r="F131" s="51">
        <v>0.29060000000000002</v>
      </c>
      <c r="G131" s="55">
        <f t="shared" si="2"/>
        <v>89.118982199999991</v>
      </c>
      <c r="H131" s="38">
        <v>97</v>
      </c>
      <c r="I131" s="51">
        <f t="shared" si="3"/>
        <v>10.309278350515465</v>
      </c>
    </row>
    <row r="132" spans="1:9">
      <c r="A132" s="38">
        <v>173</v>
      </c>
      <c r="B132" s="38">
        <v>1</v>
      </c>
      <c r="C132" s="38">
        <v>1</v>
      </c>
      <c r="D132" s="51">
        <v>1</v>
      </c>
      <c r="E132" s="52">
        <v>0.63403659999999995</v>
      </c>
      <c r="F132" s="51">
        <v>3.7000000000000002E-3</v>
      </c>
      <c r="G132" s="55">
        <f t="shared" si="2"/>
        <v>105.88411219999999</v>
      </c>
      <c r="H132" s="38">
        <v>151</v>
      </c>
      <c r="I132" s="51">
        <f t="shared" si="3"/>
        <v>6.6225165562913908</v>
      </c>
    </row>
    <row r="133" spans="1:9">
      <c r="A133" s="38">
        <v>101</v>
      </c>
      <c r="B133" s="38">
        <v>1</v>
      </c>
      <c r="C133" s="38">
        <v>1</v>
      </c>
      <c r="D133" s="51">
        <v>1</v>
      </c>
      <c r="E133" s="52">
        <v>0.51564840000000001</v>
      </c>
      <c r="F133" s="51">
        <v>0.32119999999999999</v>
      </c>
      <c r="G133" s="55">
        <f t="shared" si="2"/>
        <v>86.113282800000007</v>
      </c>
      <c r="H133" s="38">
        <v>92</v>
      </c>
      <c r="I133" s="51">
        <f t="shared" si="3"/>
        <v>10.869565217391305</v>
      </c>
    </row>
    <row r="134" spans="1:9">
      <c r="A134" s="38">
        <v>785</v>
      </c>
      <c r="B134" s="38">
        <v>1</v>
      </c>
      <c r="C134" s="38">
        <v>2</v>
      </c>
      <c r="D134" s="51">
        <v>0.5</v>
      </c>
      <c r="E134" s="52">
        <v>0.48485149999999999</v>
      </c>
      <c r="F134" s="51">
        <v>-0.55330000000000001</v>
      </c>
      <c r="G134" s="55">
        <f t="shared" si="2"/>
        <v>80.970200500000004</v>
      </c>
      <c r="H134" s="38">
        <v>218</v>
      </c>
      <c r="I134" s="51">
        <f t="shared" si="3"/>
        <v>4.5871559633027523</v>
      </c>
    </row>
    <row r="135" spans="1:9">
      <c r="A135" s="38">
        <v>99</v>
      </c>
      <c r="B135" s="38">
        <v>0</v>
      </c>
      <c r="C135" s="38">
        <v>0</v>
      </c>
      <c r="D135" s="51" t="s">
        <v>1</v>
      </c>
      <c r="E135" s="52">
        <v>0.52364759999999999</v>
      </c>
      <c r="F135" s="51">
        <v>-0.79759999999999998</v>
      </c>
      <c r="G135" s="55">
        <f t="shared" si="2"/>
        <v>87.449149199999994</v>
      </c>
      <c r="H135" s="38">
        <v>80</v>
      </c>
      <c r="I135" s="51">
        <f t="shared" si="3"/>
        <v>0</v>
      </c>
    </row>
    <row r="136" spans="1:9">
      <c r="A136" s="38">
        <v>978</v>
      </c>
      <c r="B136" s="38">
        <v>1</v>
      </c>
      <c r="C136" s="38">
        <v>0</v>
      </c>
      <c r="D136" s="51" t="s">
        <v>0</v>
      </c>
      <c r="E136" s="52">
        <v>0.45205479999999998</v>
      </c>
      <c r="F136" s="51">
        <v>0.54139999999999999</v>
      </c>
      <c r="G136" s="55">
        <f t="shared" ref="G136:G173" si="4">E136*167</f>
        <v>75.49315159999999</v>
      </c>
      <c r="H136" s="38">
        <v>89</v>
      </c>
      <c r="I136" s="51">
        <f t="shared" ref="I136:I173" si="5">B136*1000/H136</f>
        <v>11.235955056179776</v>
      </c>
    </row>
    <row r="137" spans="1:9">
      <c r="A137" s="38">
        <v>939</v>
      </c>
      <c r="B137" s="38">
        <v>2</v>
      </c>
      <c r="C137" s="38">
        <v>0</v>
      </c>
      <c r="D137" s="51" t="s">
        <v>0</v>
      </c>
      <c r="E137" s="52">
        <v>0.1288871</v>
      </c>
      <c r="F137" s="51">
        <v>1.7516</v>
      </c>
      <c r="G137" s="55">
        <f t="shared" si="4"/>
        <v>21.524145700000002</v>
      </c>
      <c r="H137" s="38">
        <v>90</v>
      </c>
      <c r="I137" s="51">
        <f t="shared" si="5"/>
        <v>22.222222222222221</v>
      </c>
    </row>
    <row r="138" spans="1:9">
      <c r="A138" s="38">
        <v>930</v>
      </c>
      <c r="B138" s="38">
        <v>3</v>
      </c>
      <c r="C138" s="38">
        <v>0</v>
      </c>
      <c r="D138" s="51" t="s">
        <v>0</v>
      </c>
      <c r="E138" s="52">
        <v>4.8995100000000001E-3</v>
      </c>
      <c r="F138" s="51">
        <v>4.3410000000000002</v>
      </c>
      <c r="G138" s="55">
        <f t="shared" si="4"/>
        <v>0.81821817000000008</v>
      </c>
      <c r="H138" s="38">
        <v>55</v>
      </c>
      <c r="I138" s="51">
        <f t="shared" si="5"/>
        <v>54.545454545454547</v>
      </c>
    </row>
    <row r="139" spans="1:9">
      <c r="A139" s="38">
        <v>923</v>
      </c>
      <c r="B139" s="38">
        <v>0</v>
      </c>
      <c r="C139" s="38">
        <v>1</v>
      </c>
      <c r="D139" s="51">
        <v>0</v>
      </c>
      <c r="E139" s="52">
        <v>0.3668633</v>
      </c>
      <c r="F139" s="51">
        <v>-1.0027999999999999</v>
      </c>
      <c r="G139" s="55">
        <f t="shared" si="4"/>
        <v>61.266171100000001</v>
      </c>
      <c r="H139" s="38">
        <v>131</v>
      </c>
      <c r="I139" s="51">
        <f t="shared" si="5"/>
        <v>0</v>
      </c>
    </row>
    <row r="140" spans="1:9">
      <c r="A140" s="38">
        <v>881</v>
      </c>
      <c r="B140" s="38">
        <v>0</v>
      </c>
      <c r="C140" s="38">
        <v>0</v>
      </c>
      <c r="D140" s="51" t="s">
        <v>1</v>
      </c>
      <c r="E140" s="52">
        <v>0.52204779999999995</v>
      </c>
      <c r="F140" s="51">
        <v>-0.80569999999999997</v>
      </c>
      <c r="G140" s="55">
        <f t="shared" si="4"/>
        <v>87.181982599999998</v>
      </c>
      <c r="H140" s="38">
        <v>83</v>
      </c>
      <c r="I140" s="51">
        <f t="shared" si="5"/>
        <v>0</v>
      </c>
    </row>
    <row r="141" spans="1:9">
      <c r="A141" s="38">
        <v>847</v>
      </c>
      <c r="B141" s="38">
        <v>0</v>
      </c>
      <c r="C141" s="38">
        <v>0</v>
      </c>
      <c r="D141" s="51" t="s">
        <v>1</v>
      </c>
      <c r="E141" s="52">
        <v>0.62483750000000005</v>
      </c>
      <c r="F141" s="51">
        <v>-0.69289999999999996</v>
      </c>
      <c r="G141" s="55">
        <f t="shared" si="4"/>
        <v>104.34786250000001</v>
      </c>
      <c r="H141" s="38">
        <v>56</v>
      </c>
      <c r="I141" s="51">
        <f t="shared" si="5"/>
        <v>0</v>
      </c>
    </row>
    <row r="142" spans="1:9">
      <c r="A142" s="38">
        <v>833</v>
      </c>
      <c r="B142" s="38">
        <v>0</v>
      </c>
      <c r="C142" s="38">
        <v>0</v>
      </c>
      <c r="D142" s="51" t="s">
        <v>1</v>
      </c>
      <c r="E142" s="52">
        <v>0.62323770000000001</v>
      </c>
      <c r="F142" s="51">
        <v>-0.68510000000000004</v>
      </c>
      <c r="G142" s="55">
        <f t="shared" si="4"/>
        <v>104.08069589999999</v>
      </c>
      <c r="H142" s="38">
        <v>64</v>
      </c>
      <c r="I142" s="51">
        <f t="shared" si="5"/>
        <v>0</v>
      </c>
    </row>
    <row r="143" spans="1:9">
      <c r="A143" s="38">
        <v>820</v>
      </c>
      <c r="B143" s="38">
        <v>0</v>
      </c>
      <c r="C143" s="38">
        <v>0</v>
      </c>
      <c r="D143" s="51" t="s">
        <v>1</v>
      </c>
      <c r="E143" s="52">
        <v>0.6252375</v>
      </c>
      <c r="F143" s="51">
        <v>-0.68559999999999999</v>
      </c>
      <c r="G143" s="55">
        <f t="shared" si="4"/>
        <v>104.41466250000001</v>
      </c>
      <c r="H143" s="38">
        <v>57</v>
      </c>
      <c r="I143" s="51">
        <f t="shared" si="5"/>
        <v>0</v>
      </c>
    </row>
    <row r="144" spans="1:9">
      <c r="A144" s="38">
        <v>79</v>
      </c>
      <c r="B144" s="38">
        <v>2</v>
      </c>
      <c r="C144" s="38">
        <v>0</v>
      </c>
      <c r="D144" s="51" t="s">
        <v>0</v>
      </c>
      <c r="E144" s="52">
        <v>6.5693429999999997E-2</v>
      </c>
      <c r="F144" s="51">
        <v>2.4639000000000002</v>
      </c>
      <c r="G144" s="55">
        <f t="shared" si="4"/>
        <v>10.97080281</v>
      </c>
      <c r="H144" s="38">
        <v>65</v>
      </c>
      <c r="I144" s="51">
        <f t="shared" si="5"/>
        <v>30.76923076923077</v>
      </c>
    </row>
    <row r="145" spans="1:9">
      <c r="A145" s="38">
        <v>78</v>
      </c>
      <c r="B145" s="38">
        <v>2</v>
      </c>
      <c r="C145" s="38">
        <v>0</v>
      </c>
      <c r="D145" s="51" t="s">
        <v>0</v>
      </c>
      <c r="E145" s="52">
        <v>0.1252875</v>
      </c>
      <c r="F145" s="51">
        <v>1.7982</v>
      </c>
      <c r="G145" s="55">
        <f t="shared" si="4"/>
        <v>20.923012499999999</v>
      </c>
      <c r="H145" s="38">
        <v>79</v>
      </c>
      <c r="I145" s="51">
        <f t="shared" si="5"/>
        <v>25.316455696202532</v>
      </c>
    </row>
    <row r="146" spans="1:9">
      <c r="A146" s="38">
        <v>768</v>
      </c>
      <c r="B146" s="38">
        <v>0</v>
      </c>
      <c r="C146" s="38">
        <v>0</v>
      </c>
      <c r="D146" s="51" t="s">
        <v>1</v>
      </c>
      <c r="E146" s="52">
        <v>0.51844820000000003</v>
      </c>
      <c r="F146" s="51">
        <v>-0.82220000000000004</v>
      </c>
      <c r="G146" s="55">
        <f t="shared" si="4"/>
        <v>86.580849400000005</v>
      </c>
      <c r="H146" s="38">
        <v>74</v>
      </c>
      <c r="I146" s="51">
        <f t="shared" si="5"/>
        <v>0</v>
      </c>
    </row>
    <row r="147" spans="1:9">
      <c r="A147" s="38">
        <v>756</v>
      </c>
      <c r="B147" s="38">
        <v>2</v>
      </c>
      <c r="C147" s="38">
        <v>0</v>
      </c>
      <c r="D147" s="51" t="s">
        <v>0</v>
      </c>
      <c r="E147" s="52">
        <v>8.1691829999999993E-2</v>
      </c>
      <c r="F147" s="51">
        <v>2.2307000000000001</v>
      </c>
      <c r="G147" s="55">
        <f t="shared" si="4"/>
        <v>13.642535609999999</v>
      </c>
      <c r="H147" s="38">
        <v>65</v>
      </c>
      <c r="I147" s="51">
        <f t="shared" si="5"/>
        <v>30.76923076923077</v>
      </c>
    </row>
    <row r="148" spans="1:9">
      <c r="A148" s="38">
        <v>736</v>
      </c>
      <c r="B148" s="38">
        <v>0</v>
      </c>
      <c r="C148" s="38">
        <v>1</v>
      </c>
      <c r="D148" s="51">
        <v>0</v>
      </c>
      <c r="E148" s="52">
        <v>0.25287470000000001</v>
      </c>
      <c r="F148" s="51">
        <v>-1.1751</v>
      </c>
      <c r="G148" s="55">
        <f t="shared" si="4"/>
        <v>42.230074899999998</v>
      </c>
      <c r="H148" s="38">
        <v>191</v>
      </c>
      <c r="I148" s="51">
        <f t="shared" si="5"/>
        <v>0</v>
      </c>
    </row>
    <row r="149" spans="1:9">
      <c r="A149" s="38">
        <v>703</v>
      </c>
      <c r="B149" s="38">
        <v>0</v>
      </c>
      <c r="C149" s="38">
        <v>0</v>
      </c>
      <c r="D149" s="51" t="s">
        <v>1</v>
      </c>
      <c r="E149" s="52">
        <v>0.64083590000000001</v>
      </c>
      <c r="F149" s="51">
        <v>-0.67600000000000005</v>
      </c>
      <c r="G149" s="55">
        <f t="shared" si="4"/>
        <v>107.01959530000001</v>
      </c>
      <c r="H149" s="38">
        <v>54</v>
      </c>
      <c r="I149" s="51">
        <f t="shared" si="5"/>
        <v>0</v>
      </c>
    </row>
    <row r="150" spans="1:9">
      <c r="A150" s="38">
        <v>70</v>
      </c>
      <c r="B150" s="38">
        <v>0</v>
      </c>
      <c r="C150" s="38">
        <v>1</v>
      </c>
      <c r="D150" s="51">
        <v>0</v>
      </c>
      <c r="E150" s="52">
        <v>0.29727029999999999</v>
      </c>
      <c r="F150" s="51">
        <v>-1.1014999999999999</v>
      </c>
      <c r="G150" s="55">
        <f t="shared" si="4"/>
        <v>49.644140100000001</v>
      </c>
      <c r="H150" s="38">
        <v>192</v>
      </c>
      <c r="I150" s="51">
        <f t="shared" si="5"/>
        <v>0</v>
      </c>
    </row>
    <row r="151" spans="1:9">
      <c r="A151" s="38">
        <v>674</v>
      </c>
      <c r="B151" s="38">
        <v>0</v>
      </c>
      <c r="C151" s="38">
        <v>0</v>
      </c>
      <c r="D151" s="51" t="s">
        <v>1</v>
      </c>
      <c r="E151" s="52">
        <v>0.72122790000000003</v>
      </c>
      <c r="F151" s="51">
        <v>-0.56759999999999999</v>
      </c>
      <c r="G151" s="55">
        <f t="shared" si="4"/>
        <v>120.44505930000001</v>
      </c>
      <c r="H151" s="38">
        <v>45</v>
      </c>
      <c r="I151" s="51">
        <f t="shared" si="5"/>
        <v>0</v>
      </c>
    </row>
    <row r="152" spans="1:9">
      <c r="A152" s="38">
        <v>58</v>
      </c>
      <c r="B152" s="38">
        <v>0</v>
      </c>
      <c r="C152" s="38">
        <v>1</v>
      </c>
      <c r="D152" s="51">
        <v>0</v>
      </c>
      <c r="E152" s="52">
        <v>0.4916508</v>
      </c>
      <c r="F152" s="51">
        <v>-0.84599999999999997</v>
      </c>
      <c r="G152" s="55">
        <f t="shared" si="4"/>
        <v>82.105683600000006</v>
      </c>
      <c r="H152" s="38">
        <v>91</v>
      </c>
      <c r="I152" s="51">
        <f t="shared" si="5"/>
        <v>0</v>
      </c>
    </row>
    <row r="153" spans="1:9">
      <c r="A153" s="38">
        <v>513</v>
      </c>
      <c r="B153" s="38">
        <v>0</v>
      </c>
      <c r="C153" s="38">
        <v>0</v>
      </c>
      <c r="D153" s="51" t="s">
        <v>1</v>
      </c>
      <c r="E153" s="52">
        <v>0.72282769999999996</v>
      </c>
      <c r="F153" s="51">
        <v>-0.58050000000000002</v>
      </c>
      <c r="G153" s="55">
        <f t="shared" si="4"/>
        <v>120.71222589999999</v>
      </c>
      <c r="H153" s="38">
        <v>37</v>
      </c>
      <c r="I153" s="51">
        <f t="shared" si="5"/>
        <v>0</v>
      </c>
    </row>
    <row r="154" spans="1:9">
      <c r="A154" s="38">
        <v>498</v>
      </c>
      <c r="B154" s="38">
        <v>0</v>
      </c>
      <c r="C154" s="38">
        <v>0</v>
      </c>
      <c r="D154" s="51" t="s">
        <v>1</v>
      </c>
      <c r="E154" s="52">
        <v>0.64283570000000001</v>
      </c>
      <c r="F154" s="51">
        <v>-0.66700000000000004</v>
      </c>
      <c r="G154" s="55">
        <f t="shared" si="4"/>
        <v>107.3535619</v>
      </c>
      <c r="H154" s="38">
        <v>70</v>
      </c>
      <c r="I154" s="51">
        <f t="shared" si="5"/>
        <v>0</v>
      </c>
    </row>
    <row r="155" spans="1:9">
      <c r="A155" s="38">
        <v>471</v>
      </c>
      <c r="B155" s="38">
        <v>0</v>
      </c>
      <c r="C155" s="38">
        <v>0</v>
      </c>
      <c r="D155" s="51" t="s">
        <v>1</v>
      </c>
      <c r="E155" s="52">
        <v>0.70242979999999999</v>
      </c>
      <c r="F155" s="51">
        <v>-0.60150000000000003</v>
      </c>
      <c r="G155" s="55">
        <f t="shared" si="4"/>
        <v>117.3057766</v>
      </c>
      <c r="H155" s="38">
        <v>50</v>
      </c>
      <c r="I155" s="51">
        <f t="shared" si="5"/>
        <v>0</v>
      </c>
    </row>
    <row r="156" spans="1:9">
      <c r="A156" s="38">
        <v>45</v>
      </c>
      <c r="B156" s="38">
        <v>1</v>
      </c>
      <c r="C156" s="38">
        <v>0</v>
      </c>
      <c r="D156" s="51" t="s">
        <v>0</v>
      </c>
      <c r="E156" s="52">
        <v>0.41045900000000002</v>
      </c>
      <c r="F156" s="51">
        <v>0.67010000000000003</v>
      </c>
      <c r="G156" s="55">
        <f t="shared" si="4"/>
        <v>68.546653000000006</v>
      </c>
      <c r="H156" s="38">
        <v>70</v>
      </c>
      <c r="I156" s="51">
        <f t="shared" si="5"/>
        <v>14.285714285714286</v>
      </c>
    </row>
    <row r="157" spans="1:9">
      <c r="A157" s="38">
        <v>397</v>
      </c>
      <c r="B157" s="38">
        <v>3</v>
      </c>
      <c r="C157" s="38">
        <v>0</v>
      </c>
      <c r="D157" s="51" t="s">
        <v>0</v>
      </c>
      <c r="E157" s="52">
        <v>2.4097589999999999E-2</v>
      </c>
      <c r="F157" s="51">
        <v>3.0352000000000001</v>
      </c>
      <c r="G157" s="55">
        <f t="shared" si="4"/>
        <v>4.0242975300000001</v>
      </c>
      <c r="H157" s="38">
        <v>91</v>
      </c>
      <c r="I157" s="51">
        <f t="shared" si="5"/>
        <v>32.967032967032964</v>
      </c>
    </row>
    <row r="158" spans="1:9">
      <c r="A158" s="38">
        <v>380</v>
      </c>
      <c r="B158" s="38">
        <v>0</v>
      </c>
      <c r="C158" s="38">
        <v>0</v>
      </c>
      <c r="D158" s="51" t="s">
        <v>1</v>
      </c>
      <c r="E158" s="52">
        <v>0.85521449999999999</v>
      </c>
      <c r="F158" s="51">
        <v>-0.39910000000000001</v>
      </c>
      <c r="G158" s="55">
        <f t="shared" si="4"/>
        <v>142.82082149999999</v>
      </c>
      <c r="H158" s="38">
        <v>22</v>
      </c>
      <c r="I158" s="51">
        <f t="shared" si="5"/>
        <v>0</v>
      </c>
    </row>
    <row r="159" spans="1:9">
      <c r="A159" s="38">
        <v>379</v>
      </c>
      <c r="B159" s="38">
        <v>0</v>
      </c>
      <c r="C159" s="38">
        <v>0</v>
      </c>
      <c r="D159" s="51" t="s">
        <v>1</v>
      </c>
      <c r="E159" s="52">
        <v>0.87841219999999998</v>
      </c>
      <c r="F159" s="51">
        <v>-0.35699999999999998</v>
      </c>
      <c r="G159" s="55">
        <f t="shared" si="4"/>
        <v>146.69483739999998</v>
      </c>
      <c r="H159" s="38">
        <v>18</v>
      </c>
      <c r="I159" s="51">
        <f t="shared" si="5"/>
        <v>0</v>
      </c>
    </row>
    <row r="160" spans="1:9">
      <c r="A160" s="38">
        <v>355</v>
      </c>
      <c r="B160" s="38">
        <v>1</v>
      </c>
      <c r="C160" s="38">
        <v>0</v>
      </c>
      <c r="D160" s="51" t="s">
        <v>0</v>
      </c>
      <c r="E160" s="52">
        <v>0.42525750000000001</v>
      </c>
      <c r="F160" s="51">
        <v>0.60650000000000004</v>
      </c>
      <c r="G160" s="55">
        <f t="shared" si="4"/>
        <v>71.018002500000009</v>
      </c>
      <c r="H160" s="38">
        <v>69</v>
      </c>
      <c r="I160" s="51">
        <f t="shared" si="5"/>
        <v>14.492753623188406</v>
      </c>
    </row>
    <row r="161" spans="1:9">
      <c r="A161" s="38">
        <v>352</v>
      </c>
      <c r="B161" s="38">
        <v>2</v>
      </c>
      <c r="C161" s="38">
        <v>0</v>
      </c>
      <c r="D161" s="51" t="s">
        <v>0</v>
      </c>
      <c r="E161" s="52">
        <v>4.5695430000000002E-2</v>
      </c>
      <c r="F161" s="51">
        <v>2.9255</v>
      </c>
      <c r="G161" s="55">
        <f t="shared" si="4"/>
        <v>7.6311368100000001</v>
      </c>
      <c r="H161" s="38">
        <v>49</v>
      </c>
      <c r="I161" s="51">
        <f t="shared" si="5"/>
        <v>40.816326530612244</v>
      </c>
    </row>
    <row r="162" spans="1:9">
      <c r="A162" s="38">
        <v>334</v>
      </c>
      <c r="B162" s="38">
        <v>0</v>
      </c>
      <c r="C162" s="38">
        <v>1</v>
      </c>
      <c r="D162" s="51">
        <v>0</v>
      </c>
      <c r="E162" s="52">
        <v>0.489651</v>
      </c>
      <c r="F162" s="51">
        <v>-0.84870000000000001</v>
      </c>
      <c r="G162" s="55">
        <f t="shared" si="4"/>
        <v>81.771716999999995</v>
      </c>
      <c r="H162" s="38">
        <v>89</v>
      </c>
      <c r="I162" s="51">
        <f t="shared" si="5"/>
        <v>0</v>
      </c>
    </row>
    <row r="163" spans="1:9">
      <c r="A163" s="38">
        <v>296</v>
      </c>
      <c r="B163" s="38">
        <v>1</v>
      </c>
      <c r="C163" s="38">
        <v>0</v>
      </c>
      <c r="D163" s="51" t="s">
        <v>0</v>
      </c>
      <c r="E163" s="52">
        <v>0.4980502</v>
      </c>
      <c r="F163" s="51">
        <v>0.3725</v>
      </c>
      <c r="G163" s="55">
        <f t="shared" si="4"/>
        <v>83.174383399999996</v>
      </c>
      <c r="H163" s="38">
        <v>116</v>
      </c>
      <c r="I163" s="51">
        <f t="shared" si="5"/>
        <v>8.6206896551724146</v>
      </c>
    </row>
    <row r="164" spans="1:9">
      <c r="A164" s="38">
        <v>279</v>
      </c>
      <c r="B164" s="38">
        <v>1</v>
      </c>
      <c r="C164" s="38">
        <v>0</v>
      </c>
      <c r="D164" s="51" t="s">
        <v>0</v>
      </c>
      <c r="E164" s="52">
        <v>0.48005199999999998</v>
      </c>
      <c r="F164" s="51">
        <v>0.43290000000000001</v>
      </c>
      <c r="G164" s="55">
        <f t="shared" si="4"/>
        <v>80.168683999999999</v>
      </c>
      <c r="H164" s="38">
        <v>109</v>
      </c>
      <c r="I164" s="51">
        <f t="shared" si="5"/>
        <v>9.1743119266055047</v>
      </c>
    </row>
    <row r="165" spans="1:9">
      <c r="A165" s="38">
        <v>24</v>
      </c>
      <c r="B165" s="38">
        <v>3</v>
      </c>
      <c r="C165" s="38">
        <v>0</v>
      </c>
      <c r="D165" s="51" t="s">
        <v>0</v>
      </c>
      <c r="E165" s="52">
        <v>1.7698229999999999E-2</v>
      </c>
      <c r="F165" s="51">
        <v>3.3168000000000002</v>
      </c>
      <c r="G165" s="55">
        <f t="shared" si="4"/>
        <v>2.9556044099999998</v>
      </c>
      <c r="H165" s="38">
        <v>87</v>
      </c>
      <c r="I165" s="51">
        <f t="shared" si="5"/>
        <v>34.482758620689658</v>
      </c>
    </row>
    <row r="166" spans="1:9">
      <c r="A166" s="38">
        <v>234</v>
      </c>
      <c r="B166" s="38">
        <v>1</v>
      </c>
      <c r="C166" s="38">
        <v>0</v>
      </c>
      <c r="D166" s="51" t="s">
        <v>0</v>
      </c>
      <c r="E166" s="52">
        <v>0.15528449999999999</v>
      </c>
      <c r="F166" s="51">
        <v>2.0333999999999999</v>
      </c>
      <c r="G166" s="55">
        <f t="shared" si="4"/>
        <v>25.9325115</v>
      </c>
      <c r="H166" s="38">
        <v>20</v>
      </c>
      <c r="I166" s="51">
        <f t="shared" si="5"/>
        <v>50</v>
      </c>
    </row>
    <row r="167" spans="1:9">
      <c r="A167" s="38">
        <v>232</v>
      </c>
      <c r="B167" s="38">
        <v>0</v>
      </c>
      <c r="C167" s="38">
        <v>0</v>
      </c>
      <c r="D167" s="51" t="s">
        <v>1</v>
      </c>
      <c r="E167" s="52">
        <v>0.82321770000000005</v>
      </c>
      <c r="F167" s="51">
        <v>-0.44409999999999999</v>
      </c>
      <c r="G167" s="55">
        <f t="shared" si="4"/>
        <v>137.47735590000002</v>
      </c>
      <c r="H167" s="38">
        <v>23</v>
      </c>
      <c r="I167" s="51">
        <f t="shared" si="5"/>
        <v>0</v>
      </c>
    </row>
    <row r="168" spans="1:9">
      <c r="A168" s="38">
        <v>222</v>
      </c>
      <c r="B168" s="38">
        <v>1</v>
      </c>
      <c r="C168" s="38">
        <v>0</v>
      </c>
      <c r="D168" s="51" t="s">
        <v>0</v>
      </c>
      <c r="E168" s="52">
        <v>0.41885810000000001</v>
      </c>
      <c r="F168" s="51">
        <v>0.627</v>
      </c>
      <c r="G168" s="55">
        <f t="shared" si="4"/>
        <v>69.949302700000004</v>
      </c>
      <c r="H168" s="38">
        <v>85</v>
      </c>
      <c r="I168" s="51">
        <f t="shared" si="5"/>
        <v>11.764705882352942</v>
      </c>
    </row>
    <row r="169" spans="1:9">
      <c r="A169" s="38">
        <v>205</v>
      </c>
      <c r="B169" s="38">
        <v>0</v>
      </c>
      <c r="C169" s="38">
        <v>0</v>
      </c>
      <c r="D169" s="51" t="s">
        <v>1</v>
      </c>
      <c r="E169" s="52">
        <v>0.75002500000000005</v>
      </c>
      <c r="F169" s="51">
        <v>-0.53480000000000005</v>
      </c>
      <c r="G169" s="55">
        <f t="shared" si="4"/>
        <v>125.254175</v>
      </c>
      <c r="H169" s="38">
        <v>37</v>
      </c>
      <c r="I169" s="51">
        <f t="shared" si="5"/>
        <v>0</v>
      </c>
    </row>
    <row r="170" spans="1:9">
      <c r="A170" s="38">
        <v>14</v>
      </c>
      <c r="B170" s="38">
        <v>0</v>
      </c>
      <c r="C170" s="38">
        <v>1</v>
      </c>
      <c r="D170" s="51">
        <v>0</v>
      </c>
      <c r="E170" s="52">
        <v>0.4764524</v>
      </c>
      <c r="F170" s="51">
        <v>-0.85970000000000002</v>
      </c>
      <c r="G170" s="55">
        <f t="shared" si="4"/>
        <v>79.567550800000006</v>
      </c>
      <c r="H170" s="38">
        <v>100</v>
      </c>
      <c r="I170" s="51">
        <f t="shared" si="5"/>
        <v>0</v>
      </c>
    </row>
    <row r="171" spans="1:9">
      <c r="A171" s="38">
        <v>123</v>
      </c>
      <c r="B171" s="38">
        <v>0</v>
      </c>
      <c r="C171" s="38">
        <v>1</v>
      </c>
      <c r="D171" s="51">
        <v>0</v>
      </c>
      <c r="E171" s="52">
        <v>0.4616538</v>
      </c>
      <c r="F171" s="51">
        <v>-0.88560000000000005</v>
      </c>
      <c r="G171" s="55">
        <f t="shared" si="4"/>
        <v>77.096184600000001</v>
      </c>
      <c r="H171" s="38">
        <v>124</v>
      </c>
      <c r="I171" s="51">
        <f t="shared" si="5"/>
        <v>0</v>
      </c>
    </row>
    <row r="172" spans="1:9">
      <c r="A172" s="38">
        <v>117</v>
      </c>
      <c r="B172" s="38">
        <v>0</v>
      </c>
      <c r="C172" s="38">
        <v>0</v>
      </c>
      <c r="D172" s="51" t="s">
        <v>1</v>
      </c>
      <c r="E172" s="52">
        <v>0.70802920000000003</v>
      </c>
      <c r="F172" s="51">
        <v>-0.58560000000000001</v>
      </c>
      <c r="G172" s="55">
        <f t="shared" si="4"/>
        <v>118.2408764</v>
      </c>
      <c r="H172" s="38">
        <v>54</v>
      </c>
      <c r="I172" s="51">
        <f t="shared" si="5"/>
        <v>0</v>
      </c>
    </row>
    <row r="173" spans="1:9">
      <c r="A173" s="38">
        <v>110</v>
      </c>
      <c r="B173" s="38">
        <v>0</v>
      </c>
      <c r="C173" s="38">
        <v>0</v>
      </c>
      <c r="D173" s="51" t="s">
        <v>1</v>
      </c>
      <c r="E173" s="52">
        <v>0.51124890000000001</v>
      </c>
      <c r="F173" s="51">
        <v>-0.8266</v>
      </c>
      <c r="G173" s="55">
        <f t="shared" si="4"/>
        <v>85.378566300000003</v>
      </c>
      <c r="H173" s="38">
        <v>120</v>
      </c>
      <c r="I173" s="51">
        <f t="shared" si="5"/>
        <v>0</v>
      </c>
    </row>
    <row r="174" spans="1:9">
      <c r="A174" s="1"/>
      <c r="B174" s="1"/>
      <c r="C174" s="1"/>
      <c r="D174" s="2"/>
      <c r="E174" s="1"/>
      <c r="F174" s="2"/>
      <c r="G174" s="1"/>
      <c r="H174" s="1"/>
      <c r="I174" s="2"/>
    </row>
    <row r="175" spans="1:9">
      <c r="A175" s="1"/>
      <c r="B175" s="1"/>
      <c r="C175" s="1"/>
      <c r="D175" s="2"/>
      <c r="E175" s="1"/>
      <c r="F175" s="1"/>
      <c r="G175" s="1"/>
      <c r="H175" s="1"/>
      <c r="I175" s="2"/>
    </row>
    <row r="176" spans="1:9">
      <c r="A176" s="1"/>
      <c r="B176" s="1"/>
      <c r="C176" s="1"/>
      <c r="D176" s="2"/>
      <c r="E176" s="1"/>
      <c r="F176" s="1"/>
      <c r="G176" s="1"/>
      <c r="H176" s="1"/>
      <c r="I176" s="2"/>
    </row>
    <row r="177" spans="1:9">
      <c r="A177" s="1"/>
      <c r="B177" s="1"/>
      <c r="C177" s="1"/>
      <c r="D177" s="1"/>
      <c r="E177" s="1"/>
      <c r="F177" s="1"/>
      <c r="G177" s="1"/>
      <c r="H177" s="1"/>
      <c r="I177"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492D2-ED8F-A546-A0AC-BE8F63667F98}">
  <dimension ref="A1:J175"/>
  <sheetViews>
    <sheetView workbookViewId="0">
      <selection activeCell="I9" sqref="I9"/>
    </sheetView>
  </sheetViews>
  <sheetFormatPr baseColWidth="10" defaultRowHeight="16"/>
  <cols>
    <col min="1" max="1" width="20.83203125" customWidth="1"/>
    <col min="2" max="2" width="25.1640625" customWidth="1"/>
    <col min="3" max="3" width="26.5" customWidth="1"/>
    <col min="5" max="5" width="26.33203125" customWidth="1"/>
    <col min="7" max="7" width="26.33203125" customWidth="1"/>
    <col min="9" max="9" width="27.33203125" customWidth="1"/>
  </cols>
  <sheetData>
    <row r="1" spans="1:10" ht="18">
      <c r="A1" s="84" t="s">
        <v>979</v>
      </c>
      <c r="B1" s="38"/>
      <c r="C1" s="38"/>
      <c r="D1" s="51"/>
      <c r="E1" s="52"/>
      <c r="F1" s="51"/>
      <c r="G1" s="38"/>
      <c r="H1" s="38"/>
      <c r="I1" s="51"/>
    </row>
    <row r="2" spans="1:10" ht="18">
      <c r="A2" s="35" t="s">
        <v>988</v>
      </c>
      <c r="B2" s="38"/>
      <c r="C2" s="38"/>
      <c r="D2" s="51"/>
      <c r="E2" s="52"/>
      <c r="F2" s="51"/>
      <c r="G2" s="38"/>
      <c r="H2" s="38"/>
      <c r="I2" s="51"/>
    </row>
    <row r="3" spans="1:10" ht="18">
      <c r="A3" s="53" t="s">
        <v>980</v>
      </c>
      <c r="B3" s="38"/>
      <c r="C3" s="38"/>
      <c r="D3" s="51"/>
      <c r="E3" s="52"/>
      <c r="F3" s="51"/>
      <c r="G3" s="38"/>
      <c r="H3" s="38"/>
      <c r="I3" s="51"/>
    </row>
    <row r="4" spans="1:10" ht="18">
      <c r="A4" s="53" t="s">
        <v>614</v>
      </c>
      <c r="B4" s="38"/>
      <c r="C4" s="38"/>
      <c r="D4" s="51"/>
      <c r="E4" s="52"/>
      <c r="F4" s="51"/>
      <c r="G4" s="38"/>
      <c r="H4" s="38"/>
      <c r="I4" s="51"/>
    </row>
    <row r="5" spans="1:10">
      <c r="A5" s="38"/>
      <c r="B5" s="38"/>
      <c r="C5" s="38"/>
      <c r="D5" s="51"/>
      <c r="E5" s="52"/>
      <c r="F5" s="51"/>
      <c r="G5" s="38"/>
      <c r="H5" s="38"/>
      <c r="I5" s="51"/>
    </row>
    <row r="6" spans="1:10">
      <c r="A6" s="12" t="s">
        <v>609</v>
      </c>
      <c r="B6" s="12" t="s">
        <v>2</v>
      </c>
      <c r="C6" s="12" t="s">
        <v>3</v>
      </c>
      <c r="D6" s="11" t="s">
        <v>4</v>
      </c>
      <c r="E6" s="54" t="s">
        <v>6</v>
      </c>
      <c r="F6" s="11" t="s">
        <v>5</v>
      </c>
      <c r="G6" s="12" t="s">
        <v>7</v>
      </c>
      <c r="H6" s="12" t="s">
        <v>9</v>
      </c>
      <c r="I6" s="11" t="s">
        <v>8</v>
      </c>
      <c r="J6" s="1"/>
    </row>
    <row r="7" spans="1:10">
      <c r="A7" s="38">
        <v>92</v>
      </c>
      <c r="B7" s="38">
        <v>24</v>
      </c>
      <c r="C7" s="38">
        <v>2</v>
      </c>
      <c r="D7" s="51">
        <v>12</v>
      </c>
      <c r="E7" s="52">
        <v>9.9989999999999996E-5</v>
      </c>
      <c r="F7" s="51">
        <v>13.9916</v>
      </c>
      <c r="G7" s="55">
        <f>E7*167</f>
        <v>1.6698330000000001E-2</v>
      </c>
      <c r="H7" s="38">
        <v>353</v>
      </c>
      <c r="I7" s="51">
        <f>B7*1000/H7</f>
        <v>67.988668555240793</v>
      </c>
      <c r="J7" s="1"/>
    </row>
    <row r="8" spans="1:10">
      <c r="A8" s="38">
        <v>171</v>
      </c>
      <c r="B8" s="38">
        <v>107</v>
      </c>
      <c r="C8" s="38">
        <v>14</v>
      </c>
      <c r="D8" s="51">
        <v>7.6428570000000002</v>
      </c>
      <c r="E8" s="52">
        <v>9.9989999999999996E-5</v>
      </c>
      <c r="F8" s="51">
        <v>24.2121</v>
      </c>
      <c r="G8" s="55">
        <f t="shared" ref="G8:G71" si="0">E8*167</f>
        <v>1.6698330000000001E-2</v>
      </c>
      <c r="H8" s="38">
        <v>2005</v>
      </c>
      <c r="I8" s="51">
        <f t="shared" ref="I8:I71" si="1">B8*1000/H8</f>
        <v>53.366583541147129</v>
      </c>
      <c r="J8" s="1"/>
    </row>
    <row r="9" spans="1:10">
      <c r="A9" s="38">
        <v>579</v>
      </c>
      <c r="B9" s="38">
        <v>93</v>
      </c>
      <c r="C9" s="38">
        <v>13</v>
      </c>
      <c r="D9" s="51">
        <v>7.1538459999999997</v>
      </c>
      <c r="E9" s="52">
        <v>9.9989999999999996E-5</v>
      </c>
      <c r="F9" s="51">
        <v>22.197299999999998</v>
      </c>
      <c r="G9" s="55">
        <f t="shared" si="0"/>
        <v>1.6698330000000001E-2</v>
      </c>
      <c r="H9" s="38">
        <v>1780</v>
      </c>
      <c r="I9" s="51">
        <f t="shared" si="1"/>
        <v>52.247191011235955</v>
      </c>
      <c r="J9" s="1"/>
    </row>
    <row r="10" spans="1:10">
      <c r="A10" s="38">
        <v>6</v>
      </c>
      <c r="B10" s="38">
        <v>21</v>
      </c>
      <c r="C10" s="38">
        <v>3</v>
      </c>
      <c r="D10" s="51">
        <v>7</v>
      </c>
      <c r="E10" s="52">
        <v>9.9989999999999996E-5</v>
      </c>
      <c r="F10" s="51">
        <v>9.2941000000000003</v>
      </c>
      <c r="G10" s="55">
        <f t="shared" si="0"/>
        <v>1.6698330000000001E-2</v>
      </c>
      <c r="H10" s="38">
        <v>489</v>
      </c>
      <c r="I10" s="51">
        <f t="shared" si="1"/>
        <v>42.944785276073617</v>
      </c>
      <c r="J10" s="1"/>
    </row>
    <row r="11" spans="1:10">
      <c r="A11" s="38">
        <v>466</v>
      </c>
      <c r="B11" s="38">
        <v>14</v>
      </c>
      <c r="C11" s="38">
        <v>2</v>
      </c>
      <c r="D11" s="51">
        <v>7</v>
      </c>
      <c r="E11" s="52">
        <v>9.9989999999999996E-5</v>
      </c>
      <c r="F11" s="51">
        <v>9.4937000000000005</v>
      </c>
      <c r="G11" s="55">
        <f t="shared" si="0"/>
        <v>1.6698330000000001E-2</v>
      </c>
      <c r="H11" s="38">
        <v>236</v>
      </c>
      <c r="I11" s="51">
        <f t="shared" si="1"/>
        <v>59.322033898305087</v>
      </c>
      <c r="J11" s="1"/>
    </row>
    <row r="12" spans="1:10">
      <c r="A12" s="38">
        <v>825</v>
      </c>
      <c r="B12" s="38">
        <v>96</v>
      </c>
      <c r="C12" s="38">
        <v>14</v>
      </c>
      <c r="D12" s="51">
        <v>6.8571429999999998</v>
      </c>
      <c r="E12" s="52">
        <v>9.9989999999999996E-5</v>
      </c>
      <c r="F12" s="51">
        <v>21.6982</v>
      </c>
      <c r="G12" s="55">
        <f t="shared" si="0"/>
        <v>1.6698330000000001E-2</v>
      </c>
      <c r="H12" s="38">
        <v>1947</v>
      </c>
      <c r="I12" s="51">
        <f t="shared" si="1"/>
        <v>49.306625577812021</v>
      </c>
      <c r="J12" s="1"/>
    </row>
    <row r="13" spans="1:10">
      <c r="A13" s="38">
        <v>796</v>
      </c>
      <c r="B13" s="38">
        <v>93</v>
      </c>
      <c r="C13" s="38">
        <v>15</v>
      </c>
      <c r="D13" s="51">
        <v>6.2</v>
      </c>
      <c r="E13" s="52">
        <v>9.9989999999999996E-5</v>
      </c>
      <c r="F13" s="51">
        <v>20.0855</v>
      </c>
      <c r="G13" s="55">
        <f t="shared" si="0"/>
        <v>1.6698330000000001E-2</v>
      </c>
      <c r="H13" s="38">
        <v>2192</v>
      </c>
      <c r="I13" s="51">
        <f t="shared" si="1"/>
        <v>42.427007299270073</v>
      </c>
      <c r="J13" s="1"/>
    </row>
    <row r="14" spans="1:10">
      <c r="A14" s="38">
        <v>977</v>
      </c>
      <c r="B14" s="38">
        <v>6</v>
      </c>
      <c r="C14" s="38">
        <v>1</v>
      </c>
      <c r="D14" s="51">
        <v>6</v>
      </c>
      <c r="E14" s="52">
        <v>4.4995499999999997E-3</v>
      </c>
      <c r="F14" s="51">
        <v>3.6907000000000001</v>
      </c>
      <c r="G14" s="55">
        <f t="shared" si="0"/>
        <v>0.75142484999999992</v>
      </c>
      <c r="H14" s="38">
        <v>221</v>
      </c>
      <c r="I14" s="51">
        <f t="shared" si="1"/>
        <v>27.149321266968325</v>
      </c>
      <c r="J14" s="1"/>
    </row>
    <row r="15" spans="1:10">
      <c r="A15" s="38">
        <v>992</v>
      </c>
      <c r="B15" s="38">
        <v>240</v>
      </c>
      <c r="C15" s="38">
        <v>42</v>
      </c>
      <c r="D15" s="51">
        <v>5.7142860000000004</v>
      </c>
      <c r="E15" s="52">
        <v>9.9989999999999996E-5</v>
      </c>
      <c r="F15" s="51">
        <v>30.135000000000002</v>
      </c>
      <c r="G15" s="55">
        <f t="shared" si="0"/>
        <v>1.6698330000000001E-2</v>
      </c>
      <c r="H15" s="38">
        <v>5608</v>
      </c>
      <c r="I15" s="51">
        <f t="shared" si="1"/>
        <v>42.796005706134096</v>
      </c>
      <c r="J15" s="1"/>
    </row>
    <row r="16" spans="1:10">
      <c r="A16" s="38">
        <v>938</v>
      </c>
      <c r="B16" s="38">
        <v>324</v>
      </c>
      <c r="C16" s="38">
        <v>57</v>
      </c>
      <c r="D16" s="51">
        <v>5.6842110000000003</v>
      </c>
      <c r="E16" s="52">
        <v>9.9989999999999996E-5</v>
      </c>
      <c r="F16" s="51">
        <v>35.050899999999999</v>
      </c>
      <c r="G16" s="55">
        <f t="shared" si="0"/>
        <v>1.6698330000000001E-2</v>
      </c>
      <c r="H16" s="38">
        <v>7763</v>
      </c>
      <c r="I16" s="51">
        <f t="shared" si="1"/>
        <v>41.736442097127401</v>
      </c>
      <c r="J16" s="1"/>
    </row>
    <row r="17" spans="1:10">
      <c r="A17" s="38">
        <v>65</v>
      </c>
      <c r="B17" s="38">
        <v>5</v>
      </c>
      <c r="C17" s="38">
        <v>1</v>
      </c>
      <c r="D17" s="51">
        <v>5</v>
      </c>
      <c r="E17" s="52">
        <v>2.569743E-2</v>
      </c>
      <c r="F17" s="51">
        <v>2.6968999999999999</v>
      </c>
      <c r="G17" s="55">
        <f t="shared" si="0"/>
        <v>4.2914708099999999</v>
      </c>
      <c r="H17" s="38">
        <v>240</v>
      </c>
      <c r="I17" s="51">
        <f t="shared" si="1"/>
        <v>20.833333333333332</v>
      </c>
      <c r="J17" s="1"/>
    </row>
    <row r="18" spans="1:10">
      <c r="A18" s="38">
        <v>536</v>
      </c>
      <c r="B18" s="38">
        <v>5</v>
      </c>
      <c r="C18" s="38">
        <v>1</v>
      </c>
      <c r="D18" s="51">
        <v>5</v>
      </c>
      <c r="E18" s="52">
        <v>1.2498749999999999E-2</v>
      </c>
      <c r="F18" s="51">
        <v>3.1402000000000001</v>
      </c>
      <c r="G18" s="55">
        <f t="shared" si="0"/>
        <v>2.0872912499999998</v>
      </c>
      <c r="H18" s="38">
        <v>201</v>
      </c>
      <c r="I18" s="51">
        <f t="shared" si="1"/>
        <v>24.875621890547265</v>
      </c>
      <c r="J18" s="1"/>
    </row>
    <row r="19" spans="1:10">
      <c r="A19" s="38">
        <v>46</v>
      </c>
      <c r="B19" s="38">
        <v>5</v>
      </c>
      <c r="C19" s="38">
        <v>1</v>
      </c>
      <c r="D19" s="51">
        <v>5</v>
      </c>
      <c r="E19" s="52">
        <v>2.0997899999999998E-3</v>
      </c>
      <c r="F19" s="51">
        <v>4.5673000000000004</v>
      </c>
      <c r="G19" s="55">
        <f t="shared" si="0"/>
        <v>0.35066492999999999</v>
      </c>
      <c r="H19" s="38">
        <v>116</v>
      </c>
      <c r="I19" s="51">
        <f t="shared" si="1"/>
        <v>43.103448275862071</v>
      </c>
      <c r="J19" s="1"/>
    </row>
    <row r="20" spans="1:10">
      <c r="A20" s="38">
        <v>907</v>
      </c>
      <c r="B20" s="38">
        <v>122</v>
      </c>
      <c r="C20" s="38">
        <v>25</v>
      </c>
      <c r="D20" s="51">
        <v>4.88</v>
      </c>
      <c r="E20" s="52">
        <v>9.9989999999999996E-5</v>
      </c>
      <c r="F20" s="51">
        <v>19.099900000000002</v>
      </c>
      <c r="G20" s="55">
        <f t="shared" si="0"/>
        <v>1.6698330000000001E-2</v>
      </c>
      <c r="H20" s="38">
        <v>3592</v>
      </c>
      <c r="I20" s="51">
        <f t="shared" si="1"/>
        <v>33.964365256124722</v>
      </c>
      <c r="J20" s="1"/>
    </row>
    <row r="21" spans="1:10">
      <c r="A21" s="38">
        <v>3</v>
      </c>
      <c r="B21" s="38">
        <v>29</v>
      </c>
      <c r="C21" s="38">
        <v>6</v>
      </c>
      <c r="D21" s="51">
        <v>4.8333329999999997</v>
      </c>
      <c r="E21" s="52">
        <v>9.9989999999999996E-5</v>
      </c>
      <c r="F21" s="51">
        <v>9.5456000000000003</v>
      </c>
      <c r="G21" s="55">
        <f t="shared" si="0"/>
        <v>1.6698330000000001E-2</v>
      </c>
      <c r="H21" s="38">
        <v>995</v>
      </c>
      <c r="I21" s="51">
        <f t="shared" si="1"/>
        <v>29.145728643216081</v>
      </c>
      <c r="J21" s="1"/>
    </row>
    <row r="22" spans="1:10">
      <c r="A22" s="38">
        <v>35</v>
      </c>
      <c r="B22" s="38">
        <v>19</v>
      </c>
      <c r="C22" s="38">
        <v>4</v>
      </c>
      <c r="D22" s="51">
        <v>4.75</v>
      </c>
      <c r="E22" s="52">
        <v>9.9989999999999996E-5</v>
      </c>
      <c r="F22" s="51">
        <v>6.7104999999999997</v>
      </c>
      <c r="G22" s="55">
        <f t="shared" si="0"/>
        <v>1.6698330000000001E-2</v>
      </c>
      <c r="H22" s="38">
        <v>699</v>
      </c>
      <c r="I22" s="51">
        <f t="shared" si="1"/>
        <v>27.181688125894134</v>
      </c>
      <c r="J22" s="1"/>
    </row>
    <row r="23" spans="1:10">
      <c r="A23" s="38">
        <v>991</v>
      </c>
      <c r="B23" s="38">
        <v>90</v>
      </c>
      <c r="C23" s="38">
        <v>19</v>
      </c>
      <c r="D23" s="51">
        <v>4.7368420000000002</v>
      </c>
      <c r="E23" s="52">
        <v>9.9989999999999996E-5</v>
      </c>
      <c r="F23" s="51">
        <v>15.883599999999999</v>
      </c>
      <c r="G23" s="55">
        <f t="shared" si="0"/>
        <v>1.6698330000000001E-2</v>
      </c>
      <c r="H23" s="38">
        <v>2745</v>
      </c>
      <c r="I23" s="51">
        <f t="shared" si="1"/>
        <v>32.786885245901637</v>
      </c>
      <c r="J23" s="1"/>
    </row>
    <row r="24" spans="1:10">
      <c r="A24" s="38">
        <v>105</v>
      </c>
      <c r="B24" s="38">
        <v>52</v>
      </c>
      <c r="C24" s="38">
        <v>11</v>
      </c>
      <c r="D24" s="51">
        <v>4.7272730000000003</v>
      </c>
      <c r="E24" s="52">
        <v>9.9989999999999996E-5</v>
      </c>
      <c r="F24" s="51">
        <v>11.891</v>
      </c>
      <c r="G24" s="55">
        <f t="shared" si="0"/>
        <v>1.6698330000000001E-2</v>
      </c>
      <c r="H24" s="38">
        <v>1572</v>
      </c>
      <c r="I24" s="51">
        <f t="shared" si="1"/>
        <v>33.078880407124679</v>
      </c>
      <c r="J24" s="1"/>
    </row>
    <row r="25" spans="1:10">
      <c r="A25" s="38">
        <v>672</v>
      </c>
      <c r="B25" s="38">
        <v>33</v>
      </c>
      <c r="C25" s="38">
        <v>7</v>
      </c>
      <c r="D25" s="51">
        <v>4.7142860000000004</v>
      </c>
      <c r="E25" s="52">
        <v>9.9989999999999996E-5</v>
      </c>
      <c r="F25" s="51">
        <v>9.8368000000000002</v>
      </c>
      <c r="G25" s="55">
        <f t="shared" si="0"/>
        <v>1.6698330000000001E-2</v>
      </c>
      <c r="H25" s="38">
        <v>1017</v>
      </c>
      <c r="I25" s="51">
        <f t="shared" si="1"/>
        <v>32.448377581120944</v>
      </c>
      <c r="J25" s="1"/>
    </row>
    <row r="26" spans="1:10">
      <c r="A26" s="38">
        <v>193</v>
      </c>
      <c r="B26" s="38">
        <v>89</v>
      </c>
      <c r="C26" s="38">
        <v>19</v>
      </c>
      <c r="D26" s="51">
        <v>4.6842110000000003</v>
      </c>
      <c r="E26" s="52">
        <v>9.9989999999999996E-5</v>
      </c>
      <c r="F26" s="51">
        <v>16.4255</v>
      </c>
      <c r="G26" s="55">
        <f t="shared" si="0"/>
        <v>1.6698330000000001E-2</v>
      </c>
      <c r="H26" s="38">
        <v>2041</v>
      </c>
      <c r="I26" s="51">
        <f t="shared" si="1"/>
        <v>43.606075453209208</v>
      </c>
      <c r="J26" s="1"/>
    </row>
    <row r="27" spans="1:10">
      <c r="A27" s="38">
        <v>706</v>
      </c>
      <c r="B27" s="38">
        <v>14</v>
      </c>
      <c r="C27" s="38">
        <v>3</v>
      </c>
      <c r="D27" s="51">
        <v>4.6666670000000003</v>
      </c>
      <c r="E27" s="52">
        <v>9.9989999999999996E-5</v>
      </c>
      <c r="F27" s="51">
        <v>5.4596999999999998</v>
      </c>
      <c r="G27" s="55">
        <f t="shared" si="0"/>
        <v>1.6698330000000001E-2</v>
      </c>
      <c r="H27" s="38">
        <v>569</v>
      </c>
      <c r="I27" s="51">
        <f t="shared" si="1"/>
        <v>24.604569420035148</v>
      </c>
      <c r="J27" s="1"/>
    </row>
    <row r="28" spans="1:10">
      <c r="A28" s="38">
        <v>114</v>
      </c>
      <c r="B28" s="38">
        <v>28</v>
      </c>
      <c r="C28" s="38">
        <v>6</v>
      </c>
      <c r="D28" s="51">
        <v>4.6666670000000003</v>
      </c>
      <c r="E28" s="52">
        <v>9.9989999999999996E-5</v>
      </c>
      <c r="F28" s="51">
        <v>8.7247000000000003</v>
      </c>
      <c r="G28" s="55">
        <f t="shared" si="0"/>
        <v>1.6698330000000001E-2</v>
      </c>
      <c r="H28" s="38">
        <v>928</v>
      </c>
      <c r="I28" s="51">
        <f t="shared" si="1"/>
        <v>30.172413793103448</v>
      </c>
      <c r="J28" s="1"/>
    </row>
    <row r="29" spans="1:10">
      <c r="A29" s="38">
        <v>192</v>
      </c>
      <c r="B29" s="38">
        <v>9</v>
      </c>
      <c r="C29" s="38">
        <v>2</v>
      </c>
      <c r="D29" s="51">
        <v>4.5</v>
      </c>
      <c r="E29" s="52">
        <v>1.69983E-3</v>
      </c>
      <c r="F29" s="51">
        <v>4.1531000000000002</v>
      </c>
      <c r="G29" s="55">
        <f t="shared" si="0"/>
        <v>0.28387161</v>
      </c>
      <c r="H29" s="38">
        <v>308</v>
      </c>
      <c r="I29" s="51">
        <f t="shared" si="1"/>
        <v>29.220779220779221</v>
      </c>
      <c r="J29" s="1"/>
    </row>
    <row r="30" spans="1:10">
      <c r="A30" s="38">
        <v>899</v>
      </c>
      <c r="B30" s="38">
        <v>22</v>
      </c>
      <c r="C30" s="38">
        <v>5</v>
      </c>
      <c r="D30" s="51">
        <v>4.4000000000000004</v>
      </c>
      <c r="E30" s="52">
        <v>9.9989999999999996E-5</v>
      </c>
      <c r="F30" s="51">
        <v>7.9309000000000003</v>
      </c>
      <c r="G30" s="55">
        <f t="shared" si="0"/>
        <v>1.6698330000000001E-2</v>
      </c>
      <c r="H30" s="38">
        <v>588</v>
      </c>
      <c r="I30" s="51">
        <f t="shared" si="1"/>
        <v>37.414965986394556</v>
      </c>
      <c r="J30" s="1"/>
    </row>
    <row r="31" spans="1:10">
      <c r="A31" s="38">
        <v>984</v>
      </c>
      <c r="B31" s="38">
        <v>79</v>
      </c>
      <c r="C31" s="38">
        <v>18</v>
      </c>
      <c r="D31" s="51">
        <v>4.3888889999999998</v>
      </c>
      <c r="E31" s="52">
        <v>9.9989999999999996E-5</v>
      </c>
      <c r="F31" s="51">
        <v>14.4329</v>
      </c>
      <c r="G31" s="55">
        <f t="shared" si="0"/>
        <v>1.6698330000000001E-2</v>
      </c>
      <c r="H31" s="38">
        <v>2260</v>
      </c>
      <c r="I31" s="51">
        <f t="shared" si="1"/>
        <v>34.955752212389378</v>
      </c>
      <c r="J31" s="1"/>
    </row>
    <row r="32" spans="1:10">
      <c r="A32" s="38">
        <v>574</v>
      </c>
      <c r="B32" s="38">
        <v>13</v>
      </c>
      <c r="C32" s="38">
        <v>3</v>
      </c>
      <c r="D32" s="51">
        <v>4.3333329999999997</v>
      </c>
      <c r="E32" s="52">
        <v>9.9989999999999996E-5</v>
      </c>
      <c r="F32" s="51">
        <v>5.5407000000000002</v>
      </c>
      <c r="G32" s="55">
        <f t="shared" si="0"/>
        <v>1.6698330000000001E-2</v>
      </c>
      <c r="H32" s="38">
        <v>400</v>
      </c>
      <c r="I32" s="51">
        <f t="shared" si="1"/>
        <v>32.5</v>
      </c>
      <c r="J32" s="1"/>
    </row>
    <row r="33" spans="1:10">
      <c r="A33" s="38">
        <v>108</v>
      </c>
      <c r="B33" s="38">
        <v>39</v>
      </c>
      <c r="C33" s="38">
        <v>9</v>
      </c>
      <c r="D33" s="51">
        <v>4.3333329999999997</v>
      </c>
      <c r="E33" s="52">
        <v>9.9989999999999996E-5</v>
      </c>
      <c r="F33" s="51">
        <v>9.6496999999999993</v>
      </c>
      <c r="G33" s="55">
        <f t="shared" si="0"/>
        <v>1.6698330000000001E-2</v>
      </c>
      <c r="H33" s="38">
        <v>1084</v>
      </c>
      <c r="I33" s="51">
        <f t="shared" si="1"/>
        <v>35.977859778597789</v>
      </c>
      <c r="J33" s="1"/>
    </row>
    <row r="34" spans="1:10">
      <c r="A34" s="38">
        <v>724</v>
      </c>
      <c r="B34" s="38">
        <v>34</v>
      </c>
      <c r="C34" s="38">
        <v>8</v>
      </c>
      <c r="D34" s="51">
        <v>4.25</v>
      </c>
      <c r="E34" s="52">
        <v>9.9989999999999996E-5</v>
      </c>
      <c r="F34" s="51">
        <v>9.4328000000000003</v>
      </c>
      <c r="G34" s="55">
        <f t="shared" si="0"/>
        <v>1.6698330000000001E-2</v>
      </c>
      <c r="H34" s="38">
        <v>1019</v>
      </c>
      <c r="I34" s="51">
        <f t="shared" si="1"/>
        <v>33.366045142296372</v>
      </c>
      <c r="J34" s="1"/>
    </row>
    <row r="35" spans="1:10">
      <c r="A35" s="38">
        <v>200</v>
      </c>
      <c r="B35" s="38">
        <v>17</v>
      </c>
      <c r="C35" s="38">
        <v>4</v>
      </c>
      <c r="D35" s="51">
        <v>4.25</v>
      </c>
      <c r="E35" s="52">
        <v>9.9989999999999996E-5</v>
      </c>
      <c r="F35" s="51">
        <v>6.4798</v>
      </c>
      <c r="G35" s="55">
        <f t="shared" si="0"/>
        <v>1.6698330000000001E-2</v>
      </c>
      <c r="H35" s="38">
        <v>664</v>
      </c>
      <c r="I35" s="51">
        <f t="shared" si="1"/>
        <v>25.602409638554217</v>
      </c>
      <c r="J35" s="1"/>
    </row>
    <row r="36" spans="1:10">
      <c r="A36" s="38">
        <v>667</v>
      </c>
      <c r="B36" s="38">
        <v>21</v>
      </c>
      <c r="C36" s="38">
        <v>5</v>
      </c>
      <c r="D36" s="51">
        <v>4.2</v>
      </c>
      <c r="E36" s="52">
        <v>9.9989999999999996E-5</v>
      </c>
      <c r="F36" s="51">
        <v>7.0933000000000002</v>
      </c>
      <c r="G36" s="55">
        <f t="shared" si="0"/>
        <v>1.6698330000000001E-2</v>
      </c>
      <c r="H36" s="38">
        <v>698</v>
      </c>
      <c r="I36" s="51">
        <f t="shared" si="1"/>
        <v>30.085959885386821</v>
      </c>
      <c r="J36" s="1"/>
    </row>
    <row r="37" spans="1:10">
      <c r="A37" s="38">
        <v>988</v>
      </c>
      <c r="B37" s="38">
        <v>4</v>
      </c>
      <c r="C37" s="38">
        <v>1</v>
      </c>
      <c r="D37" s="51">
        <v>4</v>
      </c>
      <c r="E37" s="52">
        <v>4.8495150000000001E-2</v>
      </c>
      <c r="F37" s="51">
        <v>2.3195999999999999</v>
      </c>
      <c r="G37" s="55">
        <f t="shared" si="0"/>
        <v>8.0986900500000001</v>
      </c>
      <c r="H37" s="38">
        <v>177</v>
      </c>
      <c r="I37" s="51">
        <f t="shared" si="1"/>
        <v>22.598870056497177</v>
      </c>
      <c r="J37" s="1"/>
    </row>
    <row r="38" spans="1:10">
      <c r="A38" s="38">
        <v>986</v>
      </c>
      <c r="B38" s="38">
        <v>8</v>
      </c>
      <c r="C38" s="38">
        <v>2</v>
      </c>
      <c r="D38" s="51">
        <v>4</v>
      </c>
      <c r="E38" s="52">
        <v>8.9990999999999997E-4</v>
      </c>
      <c r="F38" s="51">
        <v>4.1853999999999996</v>
      </c>
      <c r="G38" s="55">
        <f t="shared" si="0"/>
        <v>0.15028496999999999</v>
      </c>
      <c r="H38" s="38">
        <v>315</v>
      </c>
      <c r="I38" s="51">
        <f t="shared" si="1"/>
        <v>25.396825396825395</v>
      </c>
      <c r="J38" s="1"/>
    </row>
    <row r="39" spans="1:10">
      <c r="A39" s="38">
        <v>944</v>
      </c>
      <c r="B39" s="38">
        <v>4</v>
      </c>
      <c r="C39" s="38">
        <v>1</v>
      </c>
      <c r="D39" s="51">
        <v>4</v>
      </c>
      <c r="E39" s="52">
        <v>2.249775E-2</v>
      </c>
      <c r="F39" s="51">
        <v>2.8607</v>
      </c>
      <c r="G39" s="55">
        <f t="shared" si="0"/>
        <v>3.7571242499999999</v>
      </c>
      <c r="H39" s="38">
        <v>143</v>
      </c>
      <c r="I39" s="51">
        <f t="shared" si="1"/>
        <v>27.972027972027973</v>
      </c>
      <c r="J39" s="1"/>
    </row>
    <row r="40" spans="1:10">
      <c r="A40" s="38">
        <v>910</v>
      </c>
      <c r="B40" s="38">
        <v>20</v>
      </c>
      <c r="C40" s="38">
        <v>5</v>
      </c>
      <c r="D40" s="51">
        <v>4</v>
      </c>
      <c r="E40" s="52">
        <v>9.9989999999999996E-5</v>
      </c>
      <c r="F40" s="51">
        <v>6.5114000000000001</v>
      </c>
      <c r="G40" s="55">
        <f t="shared" si="0"/>
        <v>1.6698330000000001E-2</v>
      </c>
      <c r="H40" s="38">
        <v>688</v>
      </c>
      <c r="I40" s="51">
        <f t="shared" si="1"/>
        <v>29.069767441860463</v>
      </c>
      <c r="J40" s="1"/>
    </row>
    <row r="41" spans="1:10">
      <c r="A41" s="38">
        <v>896</v>
      </c>
      <c r="B41" s="38">
        <v>12</v>
      </c>
      <c r="C41" s="38">
        <v>3</v>
      </c>
      <c r="D41" s="51">
        <v>4</v>
      </c>
      <c r="E41" s="52">
        <v>9.9989999999999996E-5</v>
      </c>
      <c r="F41" s="51">
        <v>5.3791000000000002</v>
      </c>
      <c r="G41" s="55">
        <f t="shared" si="0"/>
        <v>1.6698330000000001E-2</v>
      </c>
      <c r="H41" s="38">
        <v>393</v>
      </c>
      <c r="I41" s="51">
        <f t="shared" si="1"/>
        <v>30.534351145038169</v>
      </c>
      <c r="J41" s="1"/>
    </row>
    <row r="42" spans="1:10">
      <c r="A42" s="38">
        <v>652</v>
      </c>
      <c r="B42" s="38">
        <v>24</v>
      </c>
      <c r="C42" s="38">
        <v>6</v>
      </c>
      <c r="D42" s="51">
        <v>4</v>
      </c>
      <c r="E42" s="52">
        <v>9.9989999999999996E-5</v>
      </c>
      <c r="F42" s="51">
        <v>7.4603000000000002</v>
      </c>
      <c r="G42" s="55">
        <f t="shared" si="0"/>
        <v>1.6698330000000001E-2</v>
      </c>
      <c r="H42" s="38">
        <v>870</v>
      </c>
      <c r="I42" s="51">
        <f t="shared" si="1"/>
        <v>27.586206896551722</v>
      </c>
      <c r="J42" s="1"/>
    </row>
    <row r="43" spans="1:10">
      <c r="A43" s="38">
        <v>573</v>
      </c>
      <c r="B43" s="38">
        <v>4</v>
      </c>
      <c r="C43" s="38">
        <v>1</v>
      </c>
      <c r="D43" s="51">
        <v>4</v>
      </c>
      <c r="E43" s="52">
        <v>7.3692629999999995E-2</v>
      </c>
      <c r="F43" s="51">
        <v>1.9609000000000001</v>
      </c>
      <c r="G43" s="55">
        <f t="shared" si="0"/>
        <v>12.306669209999999</v>
      </c>
      <c r="H43" s="38">
        <v>195</v>
      </c>
      <c r="I43" s="51">
        <f t="shared" si="1"/>
        <v>20.512820512820515</v>
      </c>
      <c r="J43" s="1"/>
    </row>
    <row r="44" spans="1:10">
      <c r="A44" s="38">
        <v>543</v>
      </c>
      <c r="B44" s="38">
        <v>4</v>
      </c>
      <c r="C44" s="38">
        <v>1</v>
      </c>
      <c r="D44" s="51">
        <v>4</v>
      </c>
      <c r="E44" s="52">
        <v>2.6497349999999999E-2</v>
      </c>
      <c r="F44" s="51">
        <v>2.7149999999999999</v>
      </c>
      <c r="G44" s="55">
        <f t="shared" si="0"/>
        <v>4.4250574499999997</v>
      </c>
      <c r="H44" s="38">
        <v>155</v>
      </c>
      <c r="I44" s="51">
        <f t="shared" si="1"/>
        <v>25.806451612903224</v>
      </c>
      <c r="J44" s="1"/>
    </row>
    <row r="45" spans="1:10">
      <c r="A45" s="38">
        <v>529</v>
      </c>
      <c r="B45" s="38">
        <v>4</v>
      </c>
      <c r="C45" s="38">
        <v>1</v>
      </c>
      <c r="D45" s="51">
        <v>4</v>
      </c>
      <c r="E45" s="52">
        <v>2.9297070000000001E-2</v>
      </c>
      <c r="F45" s="51">
        <v>2.5569999999999999</v>
      </c>
      <c r="G45" s="55">
        <f t="shared" si="0"/>
        <v>4.8926106900000006</v>
      </c>
      <c r="H45" s="38">
        <v>184</v>
      </c>
      <c r="I45" s="51">
        <f t="shared" si="1"/>
        <v>21.739130434782609</v>
      </c>
      <c r="J45" s="1"/>
    </row>
    <row r="46" spans="1:10">
      <c r="A46" s="38">
        <v>50</v>
      </c>
      <c r="B46" s="38">
        <v>4</v>
      </c>
      <c r="C46" s="38">
        <v>1</v>
      </c>
      <c r="D46" s="51">
        <v>4</v>
      </c>
      <c r="E46" s="52">
        <v>1.7298270000000001E-2</v>
      </c>
      <c r="F46" s="51">
        <v>3.1901000000000002</v>
      </c>
      <c r="G46" s="55">
        <f t="shared" si="0"/>
        <v>2.8888110900000004</v>
      </c>
      <c r="H46" s="38">
        <v>122</v>
      </c>
      <c r="I46" s="51">
        <f t="shared" si="1"/>
        <v>32.786885245901637</v>
      </c>
      <c r="J46" s="1"/>
    </row>
    <row r="47" spans="1:10">
      <c r="A47" s="38">
        <v>122</v>
      </c>
      <c r="B47" s="38">
        <v>36</v>
      </c>
      <c r="C47" s="38">
        <v>9</v>
      </c>
      <c r="D47" s="51">
        <v>4</v>
      </c>
      <c r="E47" s="52">
        <v>9.9989999999999996E-5</v>
      </c>
      <c r="F47" s="51">
        <v>8.5358999999999998</v>
      </c>
      <c r="G47" s="55">
        <f t="shared" si="0"/>
        <v>1.6698330000000001E-2</v>
      </c>
      <c r="H47" s="38">
        <v>1265</v>
      </c>
      <c r="I47" s="51">
        <f t="shared" si="1"/>
        <v>28.458498023715414</v>
      </c>
      <c r="J47" s="1"/>
    </row>
    <row r="48" spans="1:10">
      <c r="A48" s="38">
        <v>113</v>
      </c>
      <c r="B48" s="38">
        <v>8</v>
      </c>
      <c r="C48" s="38">
        <v>2</v>
      </c>
      <c r="D48" s="51">
        <v>4</v>
      </c>
      <c r="E48" s="52">
        <v>1.69983E-3</v>
      </c>
      <c r="F48" s="51">
        <v>3.8927</v>
      </c>
      <c r="G48" s="55">
        <f t="shared" si="0"/>
        <v>0.28387161</v>
      </c>
      <c r="H48" s="38">
        <v>288</v>
      </c>
      <c r="I48" s="51">
        <f t="shared" si="1"/>
        <v>27.777777777777779</v>
      </c>
      <c r="J48" s="1"/>
    </row>
    <row r="49" spans="1:10">
      <c r="A49" s="38">
        <v>957</v>
      </c>
      <c r="B49" s="38">
        <v>7</v>
      </c>
      <c r="C49" s="38">
        <v>2</v>
      </c>
      <c r="D49" s="51">
        <v>3.5</v>
      </c>
      <c r="E49" s="52">
        <v>8.9990999999999997E-4</v>
      </c>
      <c r="F49" s="51">
        <v>4.1566000000000001</v>
      </c>
      <c r="G49" s="55">
        <f t="shared" si="0"/>
        <v>0.15028496999999999</v>
      </c>
      <c r="H49" s="38">
        <v>208</v>
      </c>
      <c r="I49" s="51">
        <f t="shared" si="1"/>
        <v>33.653846153846153</v>
      </c>
      <c r="J49" s="1"/>
    </row>
    <row r="50" spans="1:10">
      <c r="A50" s="38">
        <v>956</v>
      </c>
      <c r="B50" s="38">
        <v>14</v>
      </c>
      <c r="C50" s="38">
        <v>4</v>
      </c>
      <c r="D50" s="51">
        <v>3.5</v>
      </c>
      <c r="E50" s="52">
        <v>8.9990999999999997E-4</v>
      </c>
      <c r="F50" s="51">
        <v>4.3258999999999999</v>
      </c>
      <c r="G50" s="55">
        <f t="shared" si="0"/>
        <v>0.15028496999999999</v>
      </c>
      <c r="H50" s="38">
        <v>699</v>
      </c>
      <c r="I50" s="51">
        <f t="shared" si="1"/>
        <v>20.028612303290416</v>
      </c>
      <c r="J50" s="1"/>
    </row>
    <row r="51" spans="1:10">
      <c r="A51" s="38">
        <v>867</v>
      </c>
      <c r="B51" s="38">
        <v>7</v>
      </c>
      <c r="C51" s="38">
        <v>2</v>
      </c>
      <c r="D51" s="51">
        <v>3.5</v>
      </c>
      <c r="E51" s="52">
        <v>2.8997099999999998E-3</v>
      </c>
      <c r="F51" s="51">
        <v>3.8567</v>
      </c>
      <c r="G51" s="55">
        <f t="shared" si="0"/>
        <v>0.48425156999999996</v>
      </c>
      <c r="H51" s="38">
        <v>256</v>
      </c>
      <c r="I51" s="51">
        <f t="shared" si="1"/>
        <v>27.34375</v>
      </c>
      <c r="J51" s="1"/>
    </row>
    <row r="52" spans="1:10">
      <c r="A52" s="38">
        <v>61</v>
      </c>
      <c r="B52" s="38">
        <v>7</v>
      </c>
      <c r="C52" s="38">
        <v>2</v>
      </c>
      <c r="D52" s="51">
        <v>3.5</v>
      </c>
      <c r="E52" s="52">
        <v>1.169883E-2</v>
      </c>
      <c r="F52" s="51">
        <v>2.9146000000000001</v>
      </c>
      <c r="G52" s="55">
        <f t="shared" si="0"/>
        <v>1.95370461</v>
      </c>
      <c r="H52" s="38">
        <v>317</v>
      </c>
      <c r="I52" s="51">
        <f t="shared" si="1"/>
        <v>22.082018927444796</v>
      </c>
      <c r="J52" s="1"/>
    </row>
    <row r="53" spans="1:10">
      <c r="A53" s="38">
        <v>972</v>
      </c>
      <c r="B53" s="38">
        <v>38</v>
      </c>
      <c r="C53" s="38">
        <v>11</v>
      </c>
      <c r="D53" s="51">
        <v>3.454545</v>
      </c>
      <c r="E53" s="52">
        <v>9.9989999999999996E-5</v>
      </c>
      <c r="F53" s="51">
        <v>8.0066000000000006</v>
      </c>
      <c r="G53" s="55">
        <f t="shared" si="0"/>
        <v>1.6698330000000001E-2</v>
      </c>
      <c r="H53" s="38">
        <v>1565</v>
      </c>
      <c r="I53" s="51">
        <f t="shared" si="1"/>
        <v>24.28115015974441</v>
      </c>
      <c r="J53" s="1"/>
    </row>
    <row r="54" spans="1:10">
      <c r="A54" s="38">
        <v>985</v>
      </c>
      <c r="B54" s="38">
        <v>41</v>
      </c>
      <c r="C54" s="38">
        <v>12</v>
      </c>
      <c r="D54" s="51">
        <v>3.4166669999999999</v>
      </c>
      <c r="E54" s="52">
        <v>9.9989999999999996E-5</v>
      </c>
      <c r="F54" s="51">
        <v>7.8982999999999999</v>
      </c>
      <c r="G54" s="55">
        <f t="shared" si="0"/>
        <v>1.6698330000000001E-2</v>
      </c>
      <c r="H54" s="38">
        <v>1626</v>
      </c>
      <c r="I54" s="51">
        <f t="shared" si="1"/>
        <v>25.215252152521526</v>
      </c>
      <c r="J54" s="1"/>
    </row>
    <row r="55" spans="1:10">
      <c r="A55" s="38">
        <v>975</v>
      </c>
      <c r="B55" s="38">
        <v>37</v>
      </c>
      <c r="C55" s="38">
        <v>11</v>
      </c>
      <c r="D55" s="51">
        <v>3.3636360000000001</v>
      </c>
      <c r="E55" s="52">
        <v>9.9989999999999996E-5</v>
      </c>
      <c r="F55" s="51">
        <v>7.4821999999999997</v>
      </c>
      <c r="G55" s="55">
        <f t="shared" si="0"/>
        <v>1.6698330000000001E-2</v>
      </c>
      <c r="H55" s="38">
        <v>1637</v>
      </c>
      <c r="I55" s="51">
        <f t="shared" si="1"/>
        <v>22.602321319486865</v>
      </c>
      <c r="J55" s="1"/>
    </row>
    <row r="56" spans="1:10">
      <c r="A56" s="38">
        <v>356</v>
      </c>
      <c r="B56" s="38">
        <v>20</v>
      </c>
      <c r="C56" s="38">
        <v>6</v>
      </c>
      <c r="D56" s="51">
        <v>3.3333330000000001</v>
      </c>
      <c r="E56" s="52">
        <v>9.9989999999999996E-5</v>
      </c>
      <c r="F56" s="51">
        <v>5.8639999999999999</v>
      </c>
      <c r="G56" s="55">
        <f t="shared" si="0"/>
        <v>1.6698330000000001E-2</v>
      </c>
      <c r="H56" s="38">
        <v>896</v>
      </c>
      <c r="I56" s="51">
        <f t="shared" si="1"/>
        <v>22.321428571428573</v>
      </c>
      <c r="J56" s="1"/>
    </row>
    <row r="57" spans="1:10">
      <c r="A57" s="38">
        <v>990</v>
      </c>
      <c r="B57" s="38">
        <v>9</v>
      </c>
      <c r="C57" s="38">
        <v>3</v>
      </c>
      <c r="D57" s="51">
        <v>3</v>
      </c>
      <c r="E57" s="52">
        <v>8.0991899999999992E-3</v>
      </c>
      <c r="F57" s="51">
        <v>3.0588000000000002</v>
      </c>
      <c r="G57" s="55">
        <f t="shared" si="0"/>
        <v>1.3525647299999999</v>
      </c>
      <c r="H57" s="38">
        <v>462</v>
      </c>
      <c r="I57" s="51">
        <f t="shared" si="1"/>
        <v>19.480519480519479</v>
      </c>
      <c r="J57" s="1"/>
    </row>
    <row r="58" spans="1:10">
      <c r="A58" s="38">
        <v>989</v>
      </c>
      <c r="B58" s="38">
        <v>24</v>
      </c>
      <c r="C58" s="38">
        <v>8</v>
      </c>
      <c r="D58" s="51">
        <v>3</v>
      </c>
      <c r="E58" s="52">
        <v>9.9989999999999996E-5</v>
      </c>
      <c r="F58" s="51">
        <v>5.9541000000000004</v>
      </c>
      <c r="G58" s="55">
        <f t="shared" si="0"/>
        <v>1.6698330000000001E-2</v>
      </c>
      <c r="H58" s="38">
        <v>1071</v>
      </c>
      <c r="I58" s="51">
        <f t="shared" si="1"/>
        <v>22.408963585434172</v>
      </c>
      <c r="J58" s="1"/>
    </row>
    <row r="59" spans="1:10">
      <c r="A59" s="38">
        <v>973</v>
      </c>
      <c r="B59" s="38">
        <v>15</v>
      </c>
      <c r="C59" s="38">
        <v>5</v>
      </c>
      <c r="D59" s="51">
        <v>3</v>
      </c>
      <c r="E59" s="52">
        <v>9.9989999999999996E-5</v>
      </c>
      <c r="F59" s="51">
        <v>4.3834</v>
      </c>
      <c r="G59" s="55">
        <f t="shared" si="0"/>
        <v>1.6698330000000001E-2</v>
      </c>
      <c r="H59" s="38">
        <v>732</v>
      </c>
      <c r="I59" s="51">
        <f t="shared" si="1"/>
        <v>20.491803278688526</v>
      </c>
      <c r="J59" s="1"/>
    </row>
    <row r="60" spans="1:10">
      <c r="A60" s="38">
        <v>950</v>
      </c>
      <c r="B60" s="38">
        <v>9</v>
      </c>
      <c r="C60" s="38">
        <v>3</v>
      </c>
      <c r="D60" s="51">
        <v>3</v>
      </c>
      <c r="E60" s="52">
        <v>1.689831E-2</v>
      </c>
      <c r="F60" s="51">
        <v>2.6164999999999998</v>
      </c>
      <c r="G60" s="55">
        <f t="shared" si="0"/>
        <v>2.82201777</v>
      </c>
      <c r="H60" s="38">
        <v>557</v>
      </c>
      <c r="I60" s="51">
        <f t="shared" si="1"/>
        <v>16.157989228007182</v>
      </c>
      <c r="J60" s="1"/>
    </row>
    <row r="61" spans="1:10">
      <c r="A61" s="38">
        <v>934</v>
      </c>
      <c r="B61" s="38">
        <v>3</v>
      </c>
      <c r="C61" s="38">
        <v>1</v>
      </c>
      <c r="D61" s="51">
        <v>3</v>
      </c>
      <c r="E61" s="52">
        <v>7.4492550000000005E-2</v>
      </c>
      <c r="F61" s="51">
        <v>2.1313</v>
      </c>
      <c r="G61" s="55">
        <f t="shared" si="0"/>
        <v>12.440255850000002</v>
      </c>
      <c r="H61" s="38">
        <v>122</v>
      </c>
      <c r="I61" s="51">
        <f t="shared" si="1"/>
        <v>24.590163934426229</v>
      </c>
      <c r="J61" s="1"/>
    </row>
    <row r="62" spans="1:10">
      <c r="A62" s="38">
        <v>914</v>
      </c>
      <c r="B62" s="38">
        <v>6</v>
      </c>
      <c r="C62" s="38">
        <v>2</v>
      </c>
      <c r="D62" s="51">
        <v>3</v>
      </c>
      <c r="E62" s="52">
        <v>8.0991899999999992E-3</v>
      </c>
      <c r="F62" s="51">
        <v>3.1583000000000001</v>
      </c>
      <c r="G62" s="55">
        <f t="shared" si="0"/>
        <v>1.3525647299999999</v>
      </c>
      <c r="H62" s="38">
        <v>243</v>
      </c>
      <c r="I62" s="51">
        <f t="shared" si="1"/>
        <v>24.691358024691358</v>
      </c>
      <c r="J62" s="1"/>
    </row>
    <row r="63" spans="1:10">
      <c r="A63" s="38">
        <v>858</v>
      </c>
      <c r="B63" s="38">
        <v>6</v>
      </c>
      <c r="C63" s="38">
        <v>2</v>
      </c>
      <c r="D63" s="51">
        <v>3</v>
      </c>
      <c r="E63" s="52">
        <v>3.0496949999999998E-2</v>
      </c>
      <c r="F63" s="51">
        <v>2.528</v>
      </c>
      <c r="G63" s="55">
        <f t="shared" si="0"/>
        <v>5.09299065</v>
      </c>
      <c r="H63" s="38">
        <v>332</v>
      </c>
      <c r="I63" s="51">
        <f t="shared" si="1"/>
        <v>18.072289156626507</v>
      </c>
      <c r="J63" s="1"/>
    </row>
    <row r="64" spans="1:10">
      <c r="A64" s="38">
        <v>841</v>
      </c>
      <c r="B64" s="38">
        <v>6</v>
      </c>
      <c r="C64" s="38">
        <v>2</v>
      </c>
      <c r="D64" s="51">
        <v>3</v>
      </c>
      <c r="E64" s="52">
        <v>2.889711E-2</v>
      </c>
      <c r="F64" s="51">
        <v>2.4123999999999999</v>
      </c>
      <c r="G64" s="55">
        <f t="shared" si="0"/>
        <v>4.8258173700000002</v>
      </c>
      <c r="H64" s="38">
        <v>339</v>
      </c>
      <c r="I64" s="51">
        <f t="shared" si="1"/>
        <v>17.699115044247787</v>
      </c>
      <c r="J64" s="1"/>
    </row>
    <row r="65" spans="1:10">
      <c r="A65" s="38">
        <v>80</v>
      </c>
      <c r="B65" s="38">
        <v>3</v>
      </c>
      <c r="C65" s="38">
        <v>1</v>
      </c>
      <c r="D65" s="51">
        <v>3</v>
      </c>
      <c r="E65" s="52">
        <v>9.8490149999999999E-2</v>
      </c>
      <c r="F65" s="51">
        <v>1.8007</v>
      </c>
      <c r="G65" s="55">
        <f t="shared" si="0"/>
        <v>16.447855050000001</v>
      </c>
      <c r="H65" s="38">
        <v>167</v>
      </c>
      <c r="I65" s="51">
        <f t="shared" si="1"/>
        <v>17.964071856287426</v>
      </c>
      <c r="J65" s="1"/>
    </row>
    <row r="66" spans="1:10">
      <c r="A66" s="38">
        <v>794</v>
      </c>
      <c r="B66" s="38">
        <v>6</v>
      </c>
      <c r="C66" s="38">
        <v>2</v>
      </c>
      <c r="D66" s="51">
        <v>3</v>
      </c>
      <c r="E66" s="52">
        <v>3.4096590000000003E-2</v>
      </c>
      <c r="F66" s="51">
        <v>2.3639000000000001</v>
      </c>
      <c r="G66" s="55">
        <f t="shared" si="0"/>
        <v>5.6941305300000007</v>
      </c>
      <c r="H66" s="38">
        <v>367</v>
      </c>
      <c r="I66" s="51">
        <f t="shared" si="1"/>
        <v>16.348773841961854</v>
      </c>
      <c r="J66" s="1"/>
    </row>
    <row r="67" spans="1:10">
      <c r="A67" s="38">
        <v>791</v>
      </c>
      <c r="B67" s="38">
        <v>3</v>
      </c>
      <c r="C67" s="38">
        <v>1</v>
      </c>
      <c r="D67" s="51">
        <v>3</v>
      </c>
      <c r="E67" s="52">
        <v>0.17888209999999999</v>
      </c>
      <c r="F67" s="51">
        <v>1.2781</v>
      </c>
      <c r="G67" s="55">
        <f t="shared" si="0"/>
        <v>29.873310699999998</v>
      </c>
      <c r="H67" s="38">
        <v>213</v>
      </c>
      <c r="I67" s="51">
        <f t="shared" si="1"/>
        <v>14.084507042253522</v>
      </c>
      <c r="J67" s="1"/>
    </row>
    <row r="68" spans="1:10">
      <c r="A68" s="38">
        <v>67</v>
      </c>
      <c r="B68" s="38">
        <v>6</v>
      </c>
      <c r="C68" s="38">
        <v>2</v>
      </c>
      <c r="D68" s="51">
        <v>3</v>
      </c>
      <c r="E68" s="52">
        <v>2.3297669999999999E-2</v>
      </c>
      <c r="F68" s="51">
        <v>2.5779000000000001</v>
      </c>
      <c r="G68" s="55">
        <f t="shared" si="0"/>
        <v>3.8907108899999998</v>
      </c>
      <c r="H68" s="38">
        <v>310</v>
      </c>
      <c r="I68" s="51">
        <f t="shared" si="1"/>
        <v>19.35483870967742</v>
      </c>
      <c r="J68" s="1"/>
    </row>
    <row r="69" spans="1:10">
      <c r="A69" s="38">
        <v>49</v>
      </c>
      <c r="B69" s="38">
        <v>27</v>
      </c>
      <c r="C69" s="38">
        <v>9</v>
      </c>
      <c r="D69" s="51">
        <v>3</v>
      </c>
      <c r="E69" s="52">
        <v>9.9989999999999996E-5</v>
      </c>
      <c r="F69" s="51">
        <v>5.9132999999999996</v>
      </c>
      <c r="G69" s="55">
        <f t="shared" si="0"/>
        <v>1.6698330000000001E-2</v>
      </c>
      <c r="H69" s="38">
        <v>1000</v>
      </c>
      <c r="I69" s="51">
        <f t="shared" si="1"/>
        <v>27</v>
      </c>
      <c r="J69" s="1"/>
    </row>
    <row r="70" spans="1:10">
      <c r="A70" s="38">
        <v>436</v>
      </c>
      <c r="B70" s="38">
        <v>3</v>
      </c>
      <c r="C70" s="38">
        <v>1</v>
      </c>
      <c r="D70" s="51">
        <v>3</v>
      </c>
      <c r="E70" s="52">
        <v>0.1252875</v>
      </c>
      <c r="F70" s="51">
        <v>1.6085</v>
      </c>
      <c r="G70" s="55">
        <f t="shared" si="0"/>
        <v>20.923012499999999</v>
      </c>
      <c r="H70" s="38">
        <v>172</v>
      </c>
      <c r="I70" s="51">
        <f t="shared" si="1"/>
        <v>17.441860465116278</v>
      </c>
      <c r="J70" s="1"/>
    </row>
    <row r="71" spans="1:10">
      <c r="A71" s="38">
        <v>289</v>
      </c>
      <c r="B71" s="38">
        <v>3</v>
      </c>
      <c r="C71" s="38">
        <v>1</v>
      </c>
      <c r="D71" s="51">
        <v>3</v>
      </c>
      <c r="E71" s="52">
        <v>0.15488450000000001</v>
      </c>
      <c r="F71" s="51">
        <v>1.3905000000000001</v>
      </c>
      <c r="G71" s="55">
        <f t="shared" si="0"/>
        <v>25.8657115</v>
      </c>
      <c r="H71" s="38">
        <v>199</v>
      </c>
      <c r="I71" s="51">
        <f t="shared" si="1"/>
        <v>15.075376884422111</v>
      </c>
      <c r="J71" s="1"/>
    </row>
    <row r="72" spans="1:10">
      <c r="A72" s="38">
        <v>891</v>
      </c>
      <c r="B72" s="38">
        <v>32</v>
      </c>
      <c r="C72" s="38">
        <v>11</v>
      </c>
      <c r="D72" s="51">
        <v>2.9090910000000001</v>
      </c>
      <c r="E72" s="52">
        <v>9.9989999999999996E-5</v>
      </c>
      <c r="F72" s="51">
        <v>6.0391000000000004</v>
      </c>
      <c r="G72" s="55">
        <f t="shared" ref="G72:G135" si="2">E72*167</f>
        <v>1.6698330000000001E-2</v>
      </c>
      <c r="H72" s="38">
        <v>1696</v>
      </c>
      <c r="I72" s="51">
        <f t="shared" ref="I72:I135" si="3">B72*1000/H72</f>
        <v>18.867924528301888</v>
      </c>
      <c r="J72" s="1"/>
    </row>
    <row r="73" spans="1:10">
      <c r="A73" s="38">
        <v>920</v>
      </c>
      <c r="B73" s="38">
        <v>17</v>
      </c>
      <c r="C73" s="38">
        <v>6</v>
      </c>
      <c r="D73" s="51">
        <v>2.8333330000000001</v>
      </c>
      <c r="E73" s="52">
        <v>9.9989999999999996E-5</v>
      </c>
      <c r="F73" s="51">
        <v>4.6477000000000004</v>
      </c>
      <c r="G73" s="55">
        <f t="shared" si="2"/>
        <v>1.6698330000000001E-2</v>
      </c>
      <c r="H73" s="38">
        <v>870</v>
      </c>
      <c r="I73" s="51">
        <f t="shared" si="3"/>
        <v>19.540229885057471</v>
      </c>
      <c r="J73" s="1"/>
    </row>
    <row r="74" spans="1:10">
      <c r="A74" s="38">
        <v>968</v>
      </c>
      <c r="B74" s="38">
        <v>14</v>
      </c>
      <c r="C74" s="38">
        <v>5</v>
      </c>
      <c r="D74" s="51">
        <v>2.8</v>
      </c>
      <c r="E74" s="52">
        <v>1.69983E-3</v>
      </c>
      <c r="F74" s="51">
        <v>3.6133000000000002</v>
      </c>
      <c r="G74" s="55">
        <f t="shared" si="2"/>
        <v>0.28387161</v>
      </c>
      <c r="H74" s="38">
        <v>731</v>
      </c>
      <c r="I74" s="51">
        <f t="shared" si="3"/>
        <v>19.151846785225718</v>
      </c>
      <c r="J74" s="1"/>
    </row>
    <row r="75" spans="1:10">
      <c r="A75" s="38">
        <v>955</v>
      </c>
      <c r="B75" s="38">
        <v>8</v>
      </c>
      <c r="C75" s="38">
        <v>3</v>
      </c>
      <c r="D75" s="51">
        <v>2.6666669999999999</v>
      </c>
      <c r="E75" s="52">
        <v>6.8993099999999996E-3</v>
      </c>
      <c r="F75" s="51">
        <v>3.2517</v>
      </c>
      <c r="G75" s="55">
        <f t="shared" si="2"/>
        <v>1.1521847699999999</v>
      </c>
      <c r="H75" s="38">
        <v>327</v>
      </c>
      <c r="I75" s="51">
        <f t="shared" si="3"/>
        <v>24.464831804281346</v>
      </c>
      <c r="J75" s="1"/>
    </row>
    <row r="76" spans="1:10">
      <c r="A76" s="38">
        <v>865</v>
      </c>
      <c r="B76" s="38">
        <v>8</v>
      </c>
      <c r="C76" s="38">
        <v>3</v>
      </c>
      <c r="D76" s="51">
        <v>2.6666669999999999</v>
      </c>
      <c r="E76" s="52">
        <v>3.8896109999999998E-2</v>
      </c>
      <c r="F76" s="51">
        <v>2.2675999999999998</v>
      </c>
      <c r="G76" s="55">
        <f t="shared" si="2"/>
        <v>6.4956503699999999</v>
      </c>
      <c r="H76" s="38">
        <v>466</v>
      </c>
      <c r="I76" s="51">
        <f t="shared" si="3"/>
        <v>17.167381974248926</v>
      </c>
      <c r="J76" s="1"/>
    </row>
    <row r="77" spans="1:10">
      <c r="A77" s="38">
        <v>178</v>
      </c>
      <c r="B77" s="38">
        <v>8</v>
      </c>
      <c r="C77" s="38">
        <v>3</v>
      </c>
      <c r="D77" s="51">
        <v>2.6666669999999999</v>
      </c>
      <c r="E77" s="52">
        <v>2.7297269999999998E-2</v>
      </c>
      <c r="F77" s="51">
        <v>2.3551000000000002</v>
      </c>
      <c r="G77" s="55">
        <f t="shared" si="2"/>
        <v>4.5586440899999996</v>
      </c>
      <c r="H77" s="38">
        <v>510</v>
      </c>
      <c r="I77" s="51">
        <f t="shared" si="3"/>
        <v>15.686274509803921</v>
      </c>
      <c r="J77" s="1"/>
    </row>
    <row r="78" spans="1:10">
      <c r="A78" s="38">
        <v>982</v>
      </c>
      <c r="B78" s="38">
        <v>13</v>
      </c>
      <c r="C78" s="38">
        <v>5</v>
      </c>
      <c r="D78" s="51">
        <v>2.6</v>
      </c>
      <c r="E78" s="52">
        <v>2.8997099999999998E-3</v>
      </c>
      <c r="F78" s="51">
        <v>3.3515000000000001</v>
      </c>
      <c r="G78" s="55">
        <f t="shared" si="2"/>
        <v>0.48425156999999996</v>
      </c>
      <c r="H78" s="38">
        <v>790</v>
      </c>
      <c r="I78" s="51">
        <f t="shared" si="3"/>
        <v>16.455696202531644</v>
      </c>
      <c r="J78" s="1"/>
    </row>
    <row r="79" spans="1:10">
      <c r="A79" s="38">
        <v>945</v>
      </c>
      <c r="B79" s="38">
        <v>5</v>
      </c>
      <c r="C79" s="38">
        <v>2</v>
      </c>
      <c r="D79" s="51">
        <v>2.5</v>
      </c>
      <c r="E79" s="52">
        <v>0.1124888</v>
      </c>
      <c r="F79" s="51">
        <v>1.5632999999999999</v>
      </c>
      <c r="G79" s="55">
        <f t="shared" si="2"/>
        <v>18.7856296</v>
      </c>
      <c r="H79" s="38">
        <v>371</v>
      </c>
      <c r="I79" s="51">
        <f t="shared" si="3"/>
        <v>13.477088948787062</v>
      </c>
      <c r="J79" s="1"/>
    </row>
    <row r="80" spans="1:10">
      <c r="A80" s="38">
        <v>942</v>
      </c>
      <c r="B80" s="38">
        <v>5</v>
      </c>
      <c r="C80" s="38">
        <v>2</v>
      </c>
      <c r="D80" s="51">
        <v>2.5</v>
      </c>
      <c r="E80" s="52">
        <v>5.0494949999999997E-2</v>
      </c>
      <c r="F80" s="51">
        <v>2.1471</v>
      </c>
      <c r="G80" s="55">
        <f t="shared" si="2"/>
        <v>8.4326566500000002</v>
      </c>
      <c r="H80" s="38">
        <v>318</v>
      </c>
      <c r="I80" s="51">
        <f t="shared" si="3"/>
        <v>15.723270440251572</v>
      </c>
      <c r="J80" s="1"/>
    </row>
    <row r="81" spans="1:10">
      <c r="A81" s="38">
        <v>803</v>
      </c>
      <c r="B81" s="38">
        <v>5</v>
      </c>
      <c r="C81" s="38">
        <v>2</v>
      </c>
      <c r="D81" s="51">
        <v>2.5</v>
      </c>
      <c r="E81" s="52">
        <v>0.10248980000000001</v>
      </c>
      <c r="F81" s="51">
        <v>1.6458999999999999</v>
      </c>
      <c r="G81" s="55">
        <f t="shared" si="2"/>
        <v>17.115796599999999</v>
      </c>
      <c r="H81" s="38">
        <v>323</v>
      </c>
      <c r="I81" s="51">
        <f t="shared" si="3"/>
        <v>15.479876160990711</v>
      </c>
      <c r="J81" s="1"/>
    </row>
    <row r="82" spans="1:10">
      <c r="A82" s="38">
        <v>643</v>
      </c>
      <c r="B82" s="38">
        <v>5</v>
      </c>
      <c r="C82" s="38">
        <v>2</v>
      </c>
      <c r="D82" s="51">
        <v>2.5</v>
      </c>
      <c r="E82" s="52">
        <v>7.9692029999999997E-2</v>
      </c>
      <c r="F82" s="51">
        <v>1.8488</v>
      </c>
      <c r="G82" s="55">
        <f t="shared" si="2"/>
        <v>13.308569009999999</v>
      </c>
      <c r="H82" s="38">
        <v>320</v>
      </c>
      <c r="I82" s="51">
        <f t="shared" si="3"/>
        <v>15.625</v>
      </c>
      <c r="J82" s="1"/>
    </row>
    <row r="83" spans="1:10">
      <c r="A83" s="38">
        <v>57</v>
      </c>
      <c r="B83" s="38">
        <v>5</v>
      </c>
      <c r="C83" s="38">
        <v>2</v>
      </c>
      <c r="D83" s="51">
        <v>2.5</v>
      </c>
      <c r="E83" s="52">
        <v>7.9692029999999997E-2</v>
      </c>
      <c r="F83" s="51">
        <v>1.8487</v>
      </c>
      <c r="G83" s="55">
        <f t="shared" si="2"/>
        <v>13.308569009999999</v>
      </c>
      <c r="H83" s="38">
        <v>375</v>
      </c>
      <c r="I83" s="51">
        <f t="shared" si="3"/>
        <v>13.333333333333334</v>
      </c>
      <c r="J83" s="1"/>
    </row>
    <row r="84" spans="1:10">
      <c r="A84" s="38">
        <v>97</v>
      </c>
      <c r="B84" s="38">
        <v>7</v>
      </c>
      <c r="C84" s="38">
        <v>3</v>
      </c>
      <c r="D84" s="51">
        <v>2.3333330000000001</v>
      </c>
      <c r="E84" s="52">
        <v>1.9698029999999998E-2</v>
      </c>
      <c r="F84" s="51">
        <v>2.5889000000000002</v>
      </c>
      <c r="G84" s="55">
        <f t="shared" si="2"/>
        <v>3.2895710099999995</v>
      </c>
      <c r="H84" s="38">
        <v>304</v>
      </c>
      <c r="I84" s="51">
        <f t="shared" si="3"/>
        <v>23.026315789473685</v>
      </c>
      <c r="J84" s="1"/>
    </row>
    <row r="85" spans="1:10">
      <c r="A85" s="38">
        <v>921</v>
      </c>
      <c r="B85" s="38">
        <v>7</v>
      </c>
      <c r="C85" s="38">
        <v>3</v>
      </c>
      <c r="D85" s="51">
        <v>2.3333330000000001</v>
      </c>
      <c r="E85" s="52">
        <v>3.2896710000000003E-2</v>
      </c>
      <c r="F85" s="51">
        <v>2.2593999999999999</v>
      </c>
      <c r="G85" s="55">
        <f t="shared" si="2"/>
        <v>5.4937505700000004</v>
      </c>
      <c r="H85" s="38">
        <v>382</v>
      </c>
      <c r="I85" s="51">
        <f t="shared" si="3"/>
        <v>18.32460732984293</v>
      </c>
      <c r="J85" s="1"/>
    </row>
    <row r="86" spans="1:10">
      <c r="A86" s="38">
        <v>906</v>
      </c>
      <c r="B86" s="38">
        <v>7</v>
      </c>
      <c r="C86" s="38">
        <v>3</v>
      </c>
      <c r="D86" s="51">
        <v>2.3333330000000001</v>
      </c>
      <c r="E86" s="52">
        <v>5.8094189999999997E-2</v>
      </c>
      <c r="F86" s="51">
        <v>1.8997999999999999</v>
      </c>
      <c r="G86" s="55">
        <f t="shared" si="2"/>
        <v>9.7017297300000003</v>
      </c>
      <c r="H86" s="38">
        <v>449</v>
      </c>
      <c r="I86" s="51">
        <f t="shared" si="3"/>
        <v>15.590200445434299</v>
      </c>
      <c r="J86" s="1"/>
    </row>
    <row r="87" spans="1:10">
      <c r="A87" s="38">
        <v>976</v>
      </c>
      <c r="B87" s="38">
        <v>2</v>
      </c>
      <c r="C87" s="38">
        <v>1</v>
      </c>
      <c r="D87" s="51">
        <v>2</v>
      </c>
      <c r="E87" s="52">
        <v>0.27727230000000003</v>
      </c>
      <c r="F87" s="51">
        <v>0.94979999999999998</v>
      </c>
      <c r="G87" s="55">
        <f t="shared" si="2"/>
        <v>46.304474100000007</v>
      </c>
      <c r="H87" s="38">
        <v>150</v>
      </c>
      <c r="I87" s="51">
        <f t="shared" si="3"/>
        <v>13.333333333333334</v>
      </c>
      <c r="J87" s="1"/>
    </row>
    <row r="88" spans="1:10">
      <c r="A88" s="38">
        <v>969</v>
      </c>
      <c r="B88" s="38">
        <v>4</v>
      </c>
      <c r="C88" s="38">
        <v>2</v>
      </c>
      <c r="D88" s="51">
        <v>2</v>
      </c>
      <c r="E88" s="52">
        <v>0.239676</v>
      </c>
      <c r="F88" s="51">
        <v>0.95179999999999998</v>
      </c>
      <c r="G88" s="55">
        <f t="shared" si="2"/>
        <v>40.025891999999999</v>
      </c>
      <c r="H88" s="38">
        <v>298</v>
      </c>
      <c r="I88" s="51">
        <f t="shared" si="3"/>
        <v>13.422818791946309</v>
      </c>
      <c r="J88" s="1"/>
    </row>
    <row r="89" spans="1:10">
      <c r="A89" s="38">
        <v>960</v>
      </c>
      <c r="B89" s="38">
        <v>2</v>
      </c>
      <c r="C89" s="38">
        <v>1</v>
      </c>
      <c r="D89" s="51">
        <v>2</v>
      </c>
      <c r="E89" s="52">
        <v>0.25007499999999999</v>
      </c>
      <c r="F89" s="51">
        <v>1.0488999999999999</v>
      </c>
      <c r="G89" s="55">
        <f t="shared" si="2"/>
        <v>41.762524999999997</v>
      </c>
      <c r="H89" s="38">
        <v>141</v>
      </c>
      <c r="I89" s="51">
        <f t="shared" si="3"/>
        <v>14.184397163120567</v>
      </c>
      <c r="J89" s="1"/>
    </row>
    <row r="90" spans="1:10">
      <c r="A90" s="38">
        <v>925</v>
      </c>
      <c r="B90" s="38">
        <v>4</v>
      </c>
      <c r="C90" s="38">
        <v>2</v>
      </c>
      <c r="D90" s="51">
        <v>2</v>
      </c>
      <c r="E90" s="52">
        <v>0.27687230000000002</v>
      </c>
      <c r="F90" s="51">
        <v>0.83620000000000005</v>
      </c>
      <c r="G90" s="55">
        <f t="shared" si="2"/>
        <v>46.2376741</v>
      </c>
      <c r="H90" s="38">
        <v>409</v>
      </c>
      <c r="I90" s="51">
        <f t="shared" si="3"/>
        <v>9.7799511002444994</v>
      </c>
      <c r="J90" s="1"/>
    </row>
    <row r="91" spans="1:10">
      <c r="A91" s="38">
        <v>9</v>
      </c>
      <c r="B91" s="38">
        <v>2</v>
      </c>
      <c r="C91" s="38">
        <v>1</v>
      </c>
      <c r="D91" s="51">
        <v>2</v>
      </c>
      <c r="E91" s="52">
        <v>0.1760824</v>
      </c>
      <c r="F91" s="51">
        <v>1.4101999999999999</v>
      </c>
      <c r="G91" s="55">
        <f t="shared" si="2"/>
        <v>29.405760799999999</v>
      </c>
      <c r="H91" s="38">
        <v>110</v>
      </c>
      <c r="I91" s="51">
        <f t="shared" si="3"/>
        <v>18.181818181818183</v>
      </c>
      <c r="J91" s="1"/>
    </row>
    <row r="92" spans="1:10">
      <c r="A92" s="38">
        <v>878</v>
      </c>
      <c r="B92" s="38">
        <v>2</v>
      </c>
      <c r="C92" s="38">
        <v>1</v>
      </c>
      <c r="D92" s="51">
        <v>2</v>
      </c>
      <c r="E92" s="52">
        <v>0.34046599999999999</v>
      </c>
      <c r="F92" s="51">
        <v>0.73780000000000001</v>
      </c>
      <c r="G92" s="55">
        <f t="shared" si="2"/>
        <v>56.857821999999999</v>
      </c>
      <c r="H92" s="38">
        <v>172</v>
      </c>
      <c r="I92" s="51">
        <f t="shared" si="3"/>
        <v>11.627906976744185</v>
      </c>
      <c r="J92" s="1"/>
    </row>
    <row r="93" spans="1:10">
      <c r="A93" s="38">
        <v>85</v>
      </c>
      <c r="B93" s="38">
        <v>6</v>
      </c>
      <c r="C93" s="38">
        <v>3</v>
      </c>
      <c r="D93" s="51">
        <v>2</v>
      </c>
      <c r="E93" s="52">
        <v>9.9690029999999999E-2</v>
      </c>
      <c r="F93" s="51">
        <v>1.5784</v>
      </c>
      <c r="G93" s="55">
        <f t="shared" si="2"/>
        <v>16.64823501</v>
      </c>
      <c r="H93" s="38">
        <v>418</v>
      </c>
      <c r="I93" s="51">
        <f t="shared" si="3"/>
        <v>14.354066985645932</v>
      </c>
      <c r="J93" s="1"/>
    </row>
    <row r="94" spans="1:10">
      <c r="A94" s="38">
        <v>762</v>
      </c>
      <c r="B94" s="38">
        <v>2</v>
      </c>
      <c r="C94" s="38">
        <v>1</v>
      </c>
      <c r="D94" s="51">
        <v>2</v>
      </c>
      <c r="E94" s="52">
        <v>0.37846220000000003</v>
      </c>
      <c r="F94" s="51">
        <v>0.6109</v>
      </c>
      <c r="G94" s="55">
        <f t="shared" si="2"/>
        <v>63.203187400000004</v>
      </c>
      <c r="H94" s="38">
        <v>168</v>
      </c>
      <c r="I94" s="51">
        <f t="shared" si="3"/>
        <v>11.904761904761905</v>
      </c>
      <c r="J94" s="1"/>
    </row>
    <row r="95" spans="1:10">
      <c r="A95" s="38">
        <v>740</v>
      </c>
      <c r="B95" s="38">
        <v>4</v>
      </c>
      <c r="C95" s="38">
        <v>2</v>
      </c>
      <c r="D95" s="51">
        <v>2</v>
      </c>
      <c r="E95" s="52">
        <v>0.13768620000000001</v>
      </c>
      <c r="F95" s="51">
        <v>1.4861</v>
      </c>
      <c r="G95" s="55">
        <f t="shared" si="2"/>
        <v>22.9935954</v>
      </c>
      <c r="H95" s="38">
        <v>259</v>
      </c>
      <c r="I95" s="51">
        <f t="shared" si="3"/>
        <v>15.444015444015443</v>
      </c>
      <c r="J95" s="1"/>
    </row>
    <row r="96" spans="1:10">
      <c r="A96" s="38">
        <v>736</v>
      </c>
      <c r="B96" s="38">
        <v>4</v>
      </c>
      <c r="C96" s="38">
        <v>2</v>
      </c>
      <c r="D96" s="51">
        <v>2</v>
      </c>
      <c r="E96" s="52">
        <v>0.14448559999999999</v>
      </c>
      <c r="F96" s="51">
        <v>1.4301999999999999</v>
      </c>
      <c r="G96" s="55">
        <f t="shared" si="2"/>
        <v>24.129095199999998</v>
      </c>
      <c r="H96" s="38">
        <v>292</v>
      </c>
      <c r="I96" s="51">
        <f t="shared" si="3"/>
        <v>13.698630136986301</v>
      </c>
      <c r="J96" s="1"/>
    </row>
    <row r="97" spans="1:10">
      <c r="A97" s="38">
        <v>70</v>
      </c>
      <c r="B97" s="38">
        <v>2</v>
      </c>
      <c r="C97" s="38">
        <v>1</v>
      </c>
      <c r="D97" s="51">
        <v>2</v>
      </c>
      <c r="E97" s="52">
        <v>0.2912709</v>
      </c>
      <c r="F97" s="51">
        <v>0.90280000000000005</v>
      </c>
      <c r="G97" s="55">
        <f t="shared" si="2"/>
        <v>48.642240299999997</v>
      </c>
      <c r="H97" s="38">
        <v>162</v>
      </c>
      <c r="I97" s="51">
        <f t="shared" si="3"/>
        <v>12.345679012345679</v>
      </c>
      <c r="J97" s="1"/>
    </row>
    <row r="98" spans="1:10">
      <c r="A98" s="38">
        <v>630</v>
      </c>
      <c r="B98" s="38">
        <v>2</v>
      </c>
      <c r="C98" s="38">
        <v>1</v>
      </c>
      <c r="D98" s="51">
        <v>2</v>
      </c>
      <c r="E98" s="52">
        <v>0.27727230000000003</v>
      </c>
      <c r="F98" s="51">
        <v>0.94450000000000001</v>
      </c>
      <c r="G98" s="55">
        <f t="shared" si="2"/>
        <v>46.304474100000007</v>
      </c>
      <c r="H98" s="38">
        <v>127</v>
      </c>
      <c r="I98" s="51">
        <f t="shared" si="3"/>
        <v>15.748031496062993</v>
      </c>
      <c r="J98" s="1"/>
    </row>
    <row r="99" spans="1:10">
      <c r="A99" s="38">
        <v>575</v>
      </c>
      <c r="B99" s="38">
        <v>2</v>
      </c>
      <c r="C99" s="38">
        <v>1</v>
      </c>
      <c r="D99" s="51">
        <v>2</v>
      </c>
      <c r="E99" s="52">
        <v>0.24327570000000001</v>
      </c>
      <c r="F99" s="51">
        <v>1.1034999999999999</v>
      </c>
      <c r="G99" s="55">
        <f t="shared" si="2"/>
        <v>40.627041900000002</v>
      </c>
      <c r="H99" s="38">
        <v>107</v>
      </c>
      <c r="I99" s="51">
        <f t="shared" si="3"/>
        <v>18.691588785046729</v>
      </c>
      <c r="J99" s="1"/>
    </row>
    <row r="100" spans="1:10">
      <c r="A100" s="38">
        <v>351</v>
      </c>
      <c r="B100" s="38">
        <v>2</v>
      </c>
      <c r="C100" s="38">
        <v>1</v>
      </c>
      <c r="D100" s="51">
        <v>2</v>
      </c>
      <c r="E100" s="52">
        <v>0.31566840000000002</v>
      </c>
      <c r="F100" s="51">
        <v>0.77939999999999998</v>
      </c>
      <c r="G100" s="55">
        <f t="shared" si="2"/>
        <v>52.716622800000003</v>
      </c>
      <c r="H100" s="38">
        <v>175</v>
      </c>
      <c r="I100" s="51">
        <f t="shared" si="3"/>
        <v>11.428571428571429</v>
      </c>
      <c r="J100" s="1"/>
    </row>
    <row r="101" spans="1:10">
      <c r="A101" s="38">
        <v>963</v>
      </c>
      <c r="B101" s="38">
        <v>23</v>
      </c>
      <c r="C101" s="38">
        <v>12</v>
      </c>
      <c r="D101" s="51">
        <v>1.9166669999999999</v>
      </c>
      <c r="E101" s="52">
        <v>5.2994699999999997E-3</v>
      </c>
      <c r="F101" s="51">
        <v>3.0432000000000001</v>
      </c>
      <c r="G101" s="55">
        <f t="shared" si="2"/>
        <v>0.8850114899999999</v>
      </c>
      <c r="H101" s="38">
        <v>1651</v>
      </c>
      <c r="I101" s="51">
        <f t="shared" si="3"/>
        <v>13.930950938824955</v>
      </c>
      <c r="J101" s="1"/>
    </row>
    <row r="102" spans="1:10">
      <c r="A102" s="38">
        <v>974</v>
      </c>
      <c r="B102" s="38">
        <v>16</v>
      </c>
      <c r="C102" s="38">
        <v>9</v>
      </c>
      <c r="D102" s="51">
        <v>1.7777780000000001</v>
      </c>
      <c r="E102" s="52">
        <v>2.3697630000000001E-2</v>
      </c>
      <c r="F102" s="51">
        <v>2.2433000000000001</v>
      </c>
      <c r="G102" s="55">
        <f t="shared" si="2"/>
        <v>3.9575042100000002</v>
      </c>
      <c r="H102" s="38">
        <v>1413</v>
      </c>
      <c r="I102" s="51">
        <f t="shared" si="3"/>
        <v>11.32342533616419</v>
      </c>
      <c r="J102" s="1"/>
    </row>
    <row r="103" spans="1:10">
      <c r="A103" s="38">
        <v>34</v>
      </c>
      <c r="B103" s="38">
        <v>23</v>
      </c>
      <c r="C103" s="38">
        <v>13</v>
      </c>
      <c r="D103" s="51">
        <v>1.769231</v>
      </c>
      <c r="E103" s="52">
        <v>1.049895E-2</v>
      </c>
      <c r="F103" s="51">
        <v>2.5952000000000002</v>
      </c>
      <c r="G103" s="55">
        <f t="shared" si="2"/>
        <v>1.7533246499999999</v>
      </c>
      <c r="H103" s="38">
        <v>2375</v>
      </c>
      <c r="I103" s="51">
        <f t="shared" si="3"/>
        <v>9.6842105263157894</v>
      </c>
      <c r="J103" s="1"/>
    </row>
    <row r="104" spans="1:10">
      <c r="A104" s="38">
        <v>971</v>
      </c>
      <c r="B104" s="38">
        <v>7</v>
      </c>
      <c r="C104" s="38">
        <v>4</v>
      </c>
      <c r="D104" s="51">
        <v>1.75</v>
      </c>
      <c r="E104" s="52">
        <v>0.12408760000000001</v>
      </c>
      <c r="F104" s="51">
        <v>1.3954</v>
      </c>
      <c r="G104" s="55">
        <f t="shared" si="2"/>
        <v>20.7226292</v>
      </c>
      <c r="H104" s="38">
        <v>587</v>
      </c>
      <c r="I104" s="51">
        <f t="shared" si="3"/>
        <v>11.925042589437819</v>
      </c>
      <c r="J104" s="1"/>
    </row>
    <row r="105" spans="1:10">
      <c r="A105" s="38">
        <v>91</v>
      </c>
      <c r="B105" s="38">
        <v>5</v>
      </c>
      <c r="C105" s="38">
        <v>3</v>
      </c>
      <c r="D105" s="51">
        <v>1.6666669999999999</v>
      </c>
      <c r="E105" s="52">
        <v>0.27367259999999999</v>
      </c>
      <c r="F105" s="51">
        <v>0.8095</v>
      </c>
      <c r="G105" s="55">
        <f t="shared" si="2"/>
        <v>45.703324199999997</v>
      </c>
      <c r="H105" s="38">
        <v>628</v>
      </c>
      <c r="I105" s="51">
        <f t="shared" si="3"/>
        <v>7.9617834394904454</v>
      </c>
      <c r="J105" s="1"/>
    </row>
    <row r="106" spans="1:10">
      <c r="A106" s="38">
        <v>987</v>
      </c>
      <c r="B106" s="38">
        <v>3</v>
      </c>
      <c r="C106" s="38">
        <v>2</v>
      </c>
      <c r="D106" s="51">
        <v>1.5</v>
      </c>
      <c r="E106" s="52">
        <v>0.280472</v>
      </c>
      <c r="F106" s="51">
        <v>0.86070000000000002</v>
      </c>
      <c r="G106" s="55">
        <f t="shared" si="2"/>
        <v>46.838824000000002</v>
      </c>
      <c r="H106" s="38">
        <v>297</v>
      </c>
      <c r="I106" s="51">
        <f t="shared" si="3"/>
        <v>10.1010101010101</v>
      </c>
      <c r="J106" s="1"/>
    </row>
    <row r="107" spans="1:10">
      <c r="A107" s="38">
        <v>931</v>
      </c>
      <c r="B107" s="38">
        <v>3</v>
      </c>
      <c r="C107" s="38">
        <v>2</v>
      </c>
      <c r="D107" s="51">
        <v>1.5</v>
      </c>
      <c r="E107" s="52">
        <v>0.3236676</v>
      </c>
      <c r="F107" s="51">
        <v>0.72589999999999999</v>
      </c>
      <c r="G107" s="55">
        <f t="shared" si="2"/>
        <v>54.052489199999997</v>
      </c>
      <c r="H107" s="38">
        <v>292</v>
      </c>
      <c r="I107" s="51">
        <f t="shared" si="3"/>
        <v>10.273972602739725</v>
      </c>
      <c r="J107" s="1"/>
    </row>
    <row r="108" spans="1:10">
      <c r="A108" s="38">
        <v>850</v>
      </c>
      <c r="B108" s="38">
        <v>6</v>
      </c>
      <c r="C108" s="38">
        <v>4</v>
      </c>
      <c r="D108" s="51">
        <v>1.5</v>
      </c>
      <c r="E108" s="52">
        <v>0.17328270000000001</v>
      </c>
      <c r="F108" s="51">
        <v>1.206</v>
      </c>
      <c r="G108" s="55">
        <f t="shared" si="2"/>
        <v>28.938210900000001</v>
      </c>
      <c r="H108" s="38">
        <v>484</v>
      </c>
      <c r="I108" s="51">
        <f t="shared" si="3"/>
        <v>12.396694214876034</v>
      </c>
      <c r="J108" s="1"/>
    </row>
    <row r="109" spans="1:10">
      <c r="A109" s="38">
        <v>832</v>
      </c>
      <c r="B109" s="38">
        <v>3</v>
      </c>
      <c r="C109" s="38">
        <v>2</v>
      </c>
      <c r="D109" s="51">
        <v>1.5</v>
      </c>
      <c r="E109" s="52">
        <v>0.39166079999999998</v>
      </c>
      <c r="F109" s="51">
        <v>0.48259999999999997</v>
      </c>
      <c r="G109" s="55">
        <f t="shared" si="2"/>
        <v>65.407353599999993</v>
      </c>
      <c r="H109" s="38">
        <v>372</v>
      </c>
      <c r="I109" s="51">
        <f t="shared" si="3"/>
        <v>8.064516129032258</v>
      </c>
      <c r="J109" s="1"/>
    </row>
    <row r="110" spans="1:10">
      <c r="A110" s="38">
        <v>981</v>
      </c>
      <c r="B110" s="38">
        <v>7</v>
      </c>
      <c r="C110" s="38">
        <v>5</v>
      </c>
      <c r="D110" s="51">
        <v>1.4</v>
      </c>
      <c r="E110" s="52">
        <v>0.26367360000000001</v>
      </c>
      <c r="F110" s="51">
        <v>0.78280000000000005</v>
      </c>
      <c r="G110" s="55">
        <f t="shared" si="2"/>
        <v>44.0334912</v>
      </c>
      <c r="H110" s="38">
        <v>730</v>
      </c>
      <c r="I110" s="51">
        <f t="shared" si="3"/>
        <v>9.5890410958904102</v>
      </c>
      <c r="J110" s="1"/>
    </row>
    <row r="111" spans="1:10">
      <c r="A111" s="38">
        <v>964</v>
      </c>
      <c r="B111" s="38">
        <v>5</v>
      </c>
      <c r="C111" s="38">
        <v>4</v>
      </c>
      <c r="D111" s="51">
        <v>1.25</v>
      </c>
      <c r="E111" s="52">
        <v>0.39166079999999998</v>
      </c>
      <c r="F111" s="51">
        <v>0.44700000000000001</v>
      </c>
      <c r="G111" s="55">
        <f t="shared" si="2"/>
        <v>65.407353599999993</v>
      </c>
      <c r="H111" s="38">
        <v>715</v>
      </c>
      <c r="I111" s="51">
        <f t="shared" si="3"/>
        <v>6.9930069930069934</v>
      </c>
      <c r="J111" s="1"/>
    </row>
    <row r="112" spans="1:10">
      <c r="A112" s="38">
        <v>884</v>
      </c>
      <c r="B112" s="38">
        <v>5</v>
      </c>
      <c r="C112" s="38">
        <v>4</v>
      </c>
      <c r="D112" s="51">
        <v>1.25</v>
      </c>
      <c r="E112" s="52">
        <v>0.35086489999999998</v>
      </c>
      <c r="F112" s="51">
        <v>0.5363</v>
      </c>
      <c r="G112" s="55">
        <f t="shared" si="2"/>
        <v>58.594438299999993</v>
      </c>
      <c r="H112" s="38">
        <v>503</v>
      </c>
      <c r="I112" s="51">
        <f t="shared" si="3"/>
        <v>9.9403578528827037</v>
      </c>
      <c r="J112" s="1"/>
    </row>
    <row r="113" spans="1:10">
      <c r="A113" s="38">
        <v>949</v>
      </c>
      <c r="B113" s="38">
        <v>3</v>
      </c>
      <c r="C113" s="38">
        <v>3</v>
      </c>
      <c r="D113" s="51">
        <v>1</v>
      </c>
      <c r="E113" s="52">
        <v>0.58244180000000001</v>
      </c>
      <c r="F113" s="51">
        <v>-0.18540000000000001</v>
      </c>
      <c r="G113" s="55">
        <f t="shared" si="2"/>
        <v>97.267780599999995</v>
      </c>
      <c r="H113" s="38">
        <v>476</v>
      </c>
      <c r="I113" s="51">
        <f t="shared" si="3"/>
        <v>6.3025210084033612</v>
      </c>
      <c r="J113" s="1"/>
    </row>
    <row r="114" spans="1:10">
      <c r="A114" s="38">
        <v>941</v>
      </c>
      <c r="B114" s="38">
        <v>1</v>
      </c>
      <c r="C114" s="38">
        <v>1</v>
      </c>
      <c r="D114" s="51">
        <v>1</v>
      </c>
      <c r="E114" s="52">
        <v>0.57044300000000003</v>
      </c>
      <c r="F114" s="51">
        <v>0.17299999999999999</v>
      </c>
      <c r="G114" s="55">
        <f t="shared" si="2"/>
        <v>95.263981000000001</v>
      </c>
      <c r="H114" s="38">
        <v>119</v>
      </c>
      <c r="I114" s="51">
        <f t="shared" si="3"/>
        <v>8.4033613445378155</v>
      </c>
      <c r="J114" s="1"/>
    </row>
    <row r="115" spans="1:10">
      <c r="A115" s="38">
        <v>937</v>
      </c>
      <c r="B115" s="38">
        <v>1</v>
      </c>
      <c r="C115" s="38">
        <v>1</v>
      </c>
      <c r="D115" s="51">
        <v>1</v>
      </c>
      <c r="E115" s="52">
        <v>0.63123689999999999</v>
      </c>
      <c r="F115" s="51">
        <v>1.43E-2</v>
      </c>
      <c r="G115" s="55">
        <f t="shared" si="2"/>
        <v>105.4165623</v>
      </c>
      <c r="H115" s="38">
        <v>143</v>
      </c>
      <c r="I115" s="51">
        <f t="shared" si="3"/>
        <v>6.9930069930069934</v>
      </c>
      <c r="J115" s="1"/>
    </row>
    <row r="116" spans="1:10">
      <c r="A116" s="38">
        <v>877</v>
      </c>
      <c r="B116" s="38">
        <v>1</v>
      </c>
      <c r="C116" s="38">
        <v>1</v>
      </c>
      <c r="D116" s="51">
        <v>1</v>
      </c>
      <c r="E116" s="52">
        <v>0.66003400000000001</v>
      </c>
      <c r="F116" s="51">
        <v>-0.1835</v>
      </c>
      <c r="G116" s="55">
        <f t="shared" si="2"/>
        <v>110.225678</v>
      </c>
      <c r="H116" s="38">
        <v>169</v>
      </c>
      <c r="I116" s="51">
        <f t="shared" si="3"/>
        <v>5.9171597633136095</v>
      </c>
      <c r="J116" s="1"/>
    </row>
    <row r="117" spans="1:10">
      <c r="A117" s="38">
        <v>87</v>
      </c>
      <c r="B117" s="38">
        <v>2</v>
      </c>
      <c r="C117" s="38">
        <v>2</v>
      </c>
      <c r="D117" s="51">
        <v>1</v>
      </c>
      <c r="E117" s="52">
        <v>0.51124890000000001</v>
      </c>
      <c r="F117" s="51">
        <v>-0.3931</v>
      </c>
      <c r="G117" s="55">
        <f t="shared" si="2"/>
        <v>85.378566300000003</v>
      </c>
      <c r="H117" s="38">
        <v>362</v>
      </c>
      <c r="I117" s="51">
        <f t="shared" si="3"/>
        <v>5.5248618784530388</v>
      </c>
      <c r="J117" s="1"/>
    </row>
    <row r="118" spans="1:10">
      <c r="A118" s="38">
        <v>785</v>
      </c>
      <c r="B118" s="38">
        <v>1</v>
      </c>
      <c r="C118" s="38">
        <v>1</v>
      </c>
      <c r="D118" s="51">
        <v>1</v>
      </c>
      <c r="E118" s="52">
        <v>0.59524049999999995</v>
      </c>
      <c r="F118" s="51">
        <v>-0.35</v>
      </c>
      <c r="G118" s="55">
        <f t="shared" si="2"/>
        <v>99.405163499999986</v>
      </c>
      <c r="H118" s="38">
        <v>182</v>
      </c>
      <c r="I118" s="51">
        <f t="shared" si="3"/>
        <v>5.4945054945054945</v>
      </c>
      <c r="J118" s="1"/>
    </row>
    <row r="119" spans="1:10">
      <c r="A119" s="38">
        <v>296</v>
      </c>
      <c r="B119" s="38">
        <v>1</v>
      </c>
      <c r="C119" s="38">
        <v>1</v>
      </c>
      <c r="D119" s="51">
        <v>1</v>
      </c>
      <c r="E119" s="52">
        <v>0.53804620000000003</v>
      </c>
      <c r="F119" s="51">
        <v>0.26379999999999998</v>
      </c>
      <c r="G119" s="55">
        <f t="shared" si="2"/>
        <v>89.853715399999999</v>
      </c>
      <c r="H119" s="38">
        <v>126</v>
      </c>
      <c r="I119" s="51">
        <f t="shared" si="3"/>
        <v>7.9365079365079367</v>
      </c>
      <c r="J119" s="1"/>
    </row>
    <row r="120" spans="1:10">
      <c r="A120" s="38">
        <v>240</v>
      </c>
      <c r="B120" s="38">
        <v>1</v>
      </c>
      <c r="C120" s="38">
        <v>1</v>
      </c>
      <c r="D120" s="51">
        <v>1</v>
      </c>
      <c r="E120" s="52">
        <v>0.50964900000000002</v>
      </c>
      <c r="F120" s="51">
        <v>0.36609999999999998</v>
      </c>
      <c r="G120" s="55">
        <f t="shared" si="2"/>
        <v>85.111383000000004</v>
      </c>
      <c r="H120" s="38">
        <v>93</v>
      </c>
      <c r="I120" s="51">
        <f t="shared" si="3"/>
        <v>10.75268817204301</v>
      </c>
      <c r="J120" s="1"/>
    </row>
    <row r="121" spans="1:10">
      <c r="A121" s="38">
        <v>168</v>
      </c>
      <c r="B121" s="38">
        <v>2</v>
      </c>
      <c r="C121" s="38">
        <v>2</v>
      </c>
      <c r="D121" s="51">
        <v>1</v>
      </c>
      <c r="E121" s="52">
        <v>0.51884810000000003</v>
      </c>
      <c r="F121" s="51">
        <v>-0.38529999999999998</v>
      </c>
      <c r="G121" s="55">
        <f t="shared" si="2"/>
        <v>86.647632700000003</v>
      </c>
      <c r="H121" s="38">
        <v>389</v>
      </c>
      <c r="I121" s="51">
        <f t="shared" si="3"/>
        <v>5.1413881748071981</v>
      </c>
      <c r="J121" s="1"/>
    </row>
    <row r="122" spans="1:10">
      <c r="A122" s="38">
        <v>145</v>
      </c>
      <c r="B122" s="38">
        <v>1</v>
      </c>
      <c r="C122" s="38">
        <v>1</v>
      </c>
      <c r="D122" s="51">
        <v>1</v>
      </c>
      <c r="E122" s="52">
        <v>0.62043800000000005</v>
      </c>
      <c r="F122" s="51">
        <v>5.3999999999999999E-2</v>
      </c>
      <c r="G122" s="55">
        <f t="shared" si="2"/>
        <v>103.613146</v>
      </c>
      <c r="H122" s="38">
        <v>143</v>
      </c>
      <c r="I122" s="51">
        <f t="shared" si="3"/>
        <v>6.9930069930069934</v>
      </c>
      <c r="J122" s="1"/>
    </row>
    <row r="123" spans="1:10">
      <c r="A123" s="38">
        <v>535</v>
      </c>
      <c r="B123" s="38">
        <v>3</v>
      </c>
      <c r="C123" s="38">
        <v>4</v>
      </c>
      <c r="D123" s="51">
        <v>0.75</v>
      </c>
      <c r="E123" s="52">
        <v>0.38686130000000002</v>
      </c>
      <c r="F123" s="51">
        <v>-0.61819999999999997</v>
      </c>
      <c r="G123" s="55">
        <f t="shared" si="2"/>
        <v>64.605837100000002</v>
      </c>
      <c r="H123" s="38">
        <v>656</v>
      </c>
      <c r="I123" s="51">
        <f t="shared" si="3"/>
        <v>4.5731707317073171</v>
      </c>
      <c r="J123" s="1"/>
    </row>
    <row r="124" spans="1:10">
      <c r="A124" s="38">
        <v>99</v>
      </c>
      <c r="B124" s="38">
        <v>0</v>
      </c>
      <c r="C124" s="38">
        <v>0</v>
      </c>
      <c r="D124" s="51" t="s">
        <v>1</v>
      </c>
      <c r="E124" s="52">
        <v>0.56964300000000001</v>
      </c>
      <c r="F124" s="51">
        <v>-0.75119999999999998</v>
      </c>
      <c r="G124" s="55">
        <f t="shared" si="2"/>
        <v>95.130381</v>
      </c>
      <c r="H124" s="38">
        <v>66</v>
      </c>
      <c r="I124" s="51">
        <f t="shared" si="3"/>
        <v>0</v>
      </c>
      <c r="J124" s="1"/>
    </row>
    <row r="125" spans="1:10">
      <c r="A125" s="38">
        <v>980</v>
      </c>
      <c r="B125" s="38">
        <v>2</v>
      </c>
      <c r="C125" s="38">
        <v>0</v>
      </c>
      <c r="D125" s="51" t="s">
        <v>0</v>
      </c>
      <c r="E125" s="52">
        <v>0.1032897</v>
      </c>
      <c r="F125" s="51">
        <v>1.9371</v>
      </c>
      <c r="G125" s="55">
        <f t="shared" si="2"/>
        <v>17.249379900000001</v>
      </c>
      <c r="H125" s="38">
        <v>72</v>
      </c>
      <c r="I125" s="51">
        <f t="shared" si="3"/>
        <v>27.777777777777779</v>
      </c>
      <c r="J125" s="1"/>
    </row>
    <row r="126" spans="1:10">
      <c r="A126" s="38">
        <v>978</v>
      </c>
      <c r="B126" s="38">
        <v>1</v>
      </c>
      <c r="C126" s="38">
        <v>0</v>
      </c>
      <c r="D126" s="51" t="s">
        <v>0</v>
      </c>
      <c r="E126" s="52">
        <v>0.33286670000000002</v>
      </c>
      <c r="F126" s="51">
        <v>0.93079999999999996</v>
      </c>
      <c r="G126" s="55">
        <f t="shared" si="2"/>
        <v>55.588738900000003</v>
      </c>
      <c r="H126" s="38">
        <v>63</v>
      </c>
      <c r="I126" s="51">
        <f t="shared" si="3"/>
        <v>15.873015873015873</v>
      </c>
      <c r="J126" s="1"/>
    </row>
    <row r="127" spans="1:10">
      <c r="A127" s="38">
        <v>948</v>
      </c>
      <c r="B127" s="38">
        <v>1</v>
      </c>
      <c r="C127" s="38">
        <v>0</v>
      </c>
      <c r="D127" s="51" t="s">
        <v>0</v>
      </c>
      <c r="E127" s="52">
        <v>0.40245979999999998</v>
      </c>
      <c r="F127" s="51">
        <v>0.7298</v>
      </c>
      <c r="G127" s="55">
        <f t="shared" si="2"/>
        <v>67.210786599999992</v>
      </c>
      <c r="H127" s="38">
        <v>70</v>
      </c>
      <c r="I127" s="51">
        <f t="shared" si="3"/>
        <v>14.285714285714286</v>
      </c>
      <c r="J127" s="1"/>
    </row>
    <row r="128" spans="1:10">
      <c r="A128" s="38">
        <v>939</v>
      </c>
      <c r="B128" s="38">
        <v>1</v>
      </c>
      <c r="C128" s="38">
        <v>0</v>
      </c>
      <c r="D128" s="51" t="s">
        <v>0</v>
      </c>
      <c r="E128" s="52">
        <v>0.35006500000000002</v>
      </c>
      <c r="F128" s="51">
        <v>0.86660000000000004</v>
      </c>
      <c r="G128" s="55">
        <f t="shared" si="2"/>
        <v>58.460855000000002</v>
      </c>
      <c r="H128" s="38">
        <v>65</v>
      </c>
      <c r="I128" s="51">
        <f t="shared" si="3"/>
        <v>15.384615384615385</v>
      </c>
      <c r="J128" s="1"/>
    </row>
    <row r="129" spans="1:10">
      <c r="A129" s="38">
        <v>930</v>
      </c>
      <c r="B129" s="38">
        <v>3</v>
      </c>
      <c r="C129" s="38">
        <v>0</v>
      </c>
      <c r="D129" s="51" t="s">
        <v>0</v>
      </c>
      <c r="E129" s="52">
        <v>2.0997899999999998E-3</v>
      </c>
      <c r="F129" s="51">
        <v>5.4713000000000003</v>
      </c>
      <c r="G129" s="55">
        <f t="shared" si="2"/>
        <v>0.35066492999999999</v>
      </c>
      <c r="H129" s="38">
        <v>39</v>
      </c>
      <c r="I129" s="51">
        <f t="shared" si="3"/>
        <v>76.92307692307692</v>
      </c>
      <c r="J129" s="1"/>
    </row>
    <row r="130" spans="1:10">
      <c r="A130" s="38">
        <v>923</v>
      </c>
      <c r="B130" s="38">
        <v>0</v>
      </c>
      <c r="C130" s="38">
        <v>0</v>
      </c>
      <c r="D130" s="51" t="s">
        <v>1</v>
      </c>
      <c r="E130" s="52">
        <v>0.53284670000000001</v>
      </c>
      <c r="F130" s="51">
        <v>-0.80389999999999995</v>
      </c>
      <c r="G130" s="55">
        <f t="shared" si="2"/>
        <v>88.985398900000007</v>
      </c>
      <c r="H130" s="38">
        <v>86</v>
      </c>
      <c r="I130" s="51">
        <f t="shared" si="3"/>
        <v>0</v>
      </c>
      <c r="J130" s="1"/>
    </row>
    <row r="131" spans="1:10">
      <c r="A131" s="38">
        <v>881</v>
      </c>
      <c r="B131" s="38">
        <v>1</v>
      </c>
      <c r="C131" s="38">
        <v>0</v>
      </c>
      <c r="D131" s="51" t="s">
        <v>0</v>
      </c>
      <c r="E131" s="52">
        <v>0.38646140000000001</v>
      </c>
      <c r="F131" s="51">
        <v>0.68489999999999995</v>
      </c>
      <c r="G131" s="55">
        <f t="shared" si="2"/>
        <v>64.539053800000005</v>
      </c>
      <c r="H131" s="38">
        <v>65</v>
      </c>
      <c r="I131" s="51">
        <f t="shared" si="3"/>
        <v>15.384615384615385</v>
      </c>
      <c r="J131" s="1"/>
    </row>
    <row r="132" spans="1:10">
      <c r="A132" s="38">
        <v>872</v>
      </c>
      <c r="B132" s="38">
        <v>0</v>
      </c>
      <c r="C132" s="38">
        <v>1</v>
      </c>
      <c r="D132" s="51">
        <v>0</v>
      </c>
      <c r="E132" s="52">
        <v>0.26807320000000001</v>
      </c>
      <c r="F132" s="51">
        <v>-1.1516999999999999</v>
      </c>
      <c r="G132" s="55">
        <f t="shared" si="2"/>
        <v>44.768224400000001</v>
      </c>
      <c r="H132" s="38">
        <v>202</v>
      </c>
      <c r="I132" s="51">
        <f t="shared" si="3"/>
        <v>0</v>
      </c>
      <c r="J132" s="1"/>
    </row>
    <row r="133" spans="1:10">
      <c r="A133" s="38">
        <v>847</v>
      </c>
      <c r="B133" s="38">
        <v>2</v>
      </c>
      <c r="C133" s="38">
        <v>0</v>
      </c>
      <c r="D133" s="51" t="s">
        <v>0</v>
      </c>
      <c r="E133" s="52">
        <v>9.7690230000000003E-2</v>
      </c>
      <c r="F133" s="51">
        <v>2.0861999999999998</v>
      </c>
      <c r="G133" s="55">
        <f t="shared" si="2"/>
        <v>16.31426841</v>
      </c>
      <c r="H133" s="38">
        <v>62</v>
      </c>
      <c r="I133" s="51">
        <f t="shared" si="3"/>
        <v>32.258064516129032</v>
      </c>
      <c r="J133" s="1"/>
    </row>
    <row r="134" spans="1:10">
      <c r="A134" s="38">
        <v>833</v>
      </c>
      <c r="B134" s="38">
        <v>1</v>
      </c>
      <c r="C134" s="38">
        <v>0</v>
      </c>
      <c r="D134" s="51" t="s">
        <v>0</v>
      </c>
      <c r="E134" s="52">
        <v>0.29927009999999998</v>
      </c>
      <c r="F134" s="51">
        <v>1.0527</v>
      </c>
      <c r="G134" s="55">
        <f t="shared" si="2"/>
        <v>49.978106699999998</v>
      </c>
      <c r="H134" s="38">
        <v>48</v>
      </c>
      <c r="I134" s="51">
        <f t="shared" si="3"/>
        <v>20.833333333333332</v>
      </c>
      <c r="J134" s="1"/>
    </row>
    <row r="135" spans="1:10">
      <c r="A135" s="38">
        <v>829</v>
      </c>
      <c r="B135" s="38">
        <v>3</v>
      </c>
      <c r="C135" s="38">
        <v>0</v>
      </c>
      <c r="D135" s="51" t="s">
        <v>0</v>
      </c>
      <c r="E135" s="52">
        <v>2.769723E-2</v>
      </c>
      <c r="F135" s="51">
        <v>2.9474</v>
      </c>
      <c r="G135" s="55">
        <f t="shared" si="2"/>
        <v>4.62543741</v>
      </c>
      <c r="H135" s="38">
        <v>104</v>
      </c>
      <c r="I135" s="51">
        <f t="shared" si="3"/>
        <v>28.846153846153847</v>
      </c>
      <c r="J135" s="1"/>
    </row>
    <row r="136" spans="1:10">
      <c r="A136" s="38">
        <v>820</v>
      </c>
      <c r="B136" s="38">
        <v>0</v>
      </c>
      <c r="C136" s="38">
        <v>0</v>
      </c>
      <c r="D136" s="51" t="s">
        <v>1</v>
      </c>
      <c r="E136" s="52">
        <v>0.67443260000000005</v>
      </c>
      <c r="F136" s="51">
        <v>-0.62549999999999994</v>
      </c>
      <c r="G136" s="55">
        <f t="shared" ref="G136:G173" si="4">E136*167</f>
        <v>112.63024420000001</v>
      </c>
      <c r="H136" s="38">
        <v>51</v>
      </c>
      <c r="I136" s="51">
        <f t="shared" ref="I136:I173" si="5">B136*1000/H136</f>
        <v>0</v>
      </c>
      <c r="J136" s="1"/>
    </row>
    <row r="137" spans="1:10">
      <c r="A137" s="38">
        <v>816</v>
      </c>
      <c r="B137" s="38">
        <v>1</v>
      </c>
      <c r="C137" s="38">
        <v>0</v>
      </c>
      <c r="D137" s="51" t="s">
        <v>0</v>
      </c>
      <c r="E137" s="52">
        <v>0.43445660000000003</v>
      </c>
      <c r="F137" s="51">
        <v>0.55049999999999999</v>
      </c>
      <c r="G137" s="55">
        <f t="shared" si="4"/>
        <v>72.554252200000008</v>
      </c>
      <c r="H137" s="38">
        <v>82</v>
      </c>
      <c r="I137" s="51">
        <f t="shared" si="5"/>
        <v>12.195121951219512</v>
      </c>
      <c r="J137" s="1"/>
    </row>
    <row r="138" spans="1:10">
      <c r="A138" s="38">
        <v>79</v>
      </c>
      <c r="B138" s="38">
        <v>1</v>
      </c>
      <c r="C138" s="38">
        <v>0</v>
      </c>
      <c r="D138" s="51" t="s">
        <v>0</v>
      </c>
      <c r="E138" s="52">
        <v>0.31846819999999998</v>
      </c>
      <c r="F138" s="51">
        <v>0.98440000000000005</v>
      </c>
      <c r="G138" s="55">
        <f t="shared" si="4"/>
        <v>53.184189399999994</v>
      </c>
      <c r="H138" s="38">
        <v>56</v>
      </c>
      <c r="I138" s="51">
        <f t="shared" si="5"/>
        <v>17.857142857142858</v>
      </c>
      <c r="J138" s="1"/>
    </row>
    <row r="139" spans="1:10">
      <c r="A139" s="38">
        <v>78</v>
      </c>
      <c r="B139" s="38">
        <v>0</v>
      </c>
      <c r="C139" s="38">
        <v>0</v>
      </c>
      <c r="D139" s="51" t="s">
        <v>1</v>
      </c>
      <c r="E139" s="52">
        <v>0.70082990000000001</v>
      </c>
      <c r="F139" s="51">
        <v>-0.59689999999999999</v>
      </c>
      <c r="G139" s="55">
        <f t="shared" si="4"/>
        <v>117.0385933</v>
      </c>
      <c r="H139" s="38">
        <v>47</v>
      </c>
      <c r="I139" s="51">
        <f t="shared" si="5"/>
        <v>0</v>
      </c>
      <c r="J139" s="1"/>
    </row>
    <row r="140" spans="1:10">
      <c r="A140" s="38">
        <v>768</v>
      </c>
      <c r="B140" s="38">
        <v>1</v>
      </c>
      <c r="C140" s="38">
        <v>0</v>
      </c>
      <c r="D140" s="51" t="s">
        <v>0</v>
      </c>
      <c r="E140" s="52">
        <v>0.49285069999999997</v>
      </c>
      <c r="F140" s="51">
        <v>0.39229999999999998</v>
      </c>
      <c r="G140" s="55">
        <f t="shared" si="4"/>
        <v>82.30606689999999</v>
      </c>
      <c r="H140" s="38">
        <v>72</v>
      </c>
      <c r="I140" s="51">
        <f t="shared" si="5"/>
        <v>13.888888888888889</v>
      </c>
      <c r="J140" s="1"/>
    </row>
    <row r="141" spans="1:10">
      <c r="A141" s="38">
        <v>756</v>
      </c>
      <c r="B141" s="38">
        <v>1</v>
      </c>
      <c r="C141" s="38">
        <v>0</v>
      </c>
      <c r="D141" s="51" t="s">
        <v>0</v>
      </c>
      <c r="E141" s="52">
        <v>0.20807919999999999</v>
      </c>
      <c r="F141" s="51">
        <v>1.6642999999999999</v>
      </c>
      <c r="G141" s="55">
        <f t="shared" si="4"/>
        <v>34.749226399999998</v>
      </c>
      <c r="H141" s="38">
        <v>32</v>
      </c>
      <c r="I141" s="51">
        <f t="shared" si="5"/>
        <v>31.25</v>
      </c>
      <c r="J141" s="1"/>
    </row>
    <row r="142" spans="1:10">
      <c r="A142" s="38">
        <v>703</v>
      </c>
      <c r="B142" s="38">
        <v>0</v>
      </c>
      <c r="C142" s="38">
        <v>0</v>
      </c>
      <c r="D142" s="51" t="s">
        <v>1</v>
      </c>
      <c r="E142" s="52">
        <v>0.7372263</v>
      </c>
      <c r="F142" s="51">
        <v>-0.54969999999999997</v>
      </c>
      <c r="G142" s="55">
        <f t="shared" si="4"/>
        <v>123.1167921</v>
      </c>
      <c r="H142" s="38">
        <v>39</v>
      </c>
      <c r="I142" s="51">
        <f t="shared" si="5"/>
        <v>0</v>
      </c>
      <c r="J142" s="1"/>
    </row>
    <row r="143" spans="1:10">
      <c r="A143" s="38">
        <v>674</v>
      </c>
      <c r="B143" s="38">
        <v>1</v>
      </c>
      <c r="C143" s="38">
        <v>0</v>
      </c>
      <c r="D143" s="51" t="s">
        <v>0</v>
      </c>
      <c r="E143" s="52">
        <v>0.20127990000000001</v>
      </c>
      <c r="F143" s="51">
        <v>1.7005999999999999</v>
      </c>
      <c r="G143" s="55">
        <f t="shared" si="4"/>
        <v>33.613743300000003</v>
      </c>
      <c r="H143" s="38">
        <v>29</v>
      </c>
      <c r="I143" s="51">
        <f t="shared" si="5"/>
        <v>34.482758620689658</v>
      </c>
      <c r="J143" s="1"/>
    </row>
    <row r="144" spans="1:10">
      <c r="A144" s="38">
        <v>650</v>
      </c>
      <c r="B144" s="38">
        <v>0</v>
      </c>
      <c r="C144" s="38">
        <v>1</v>
      </c>
      <c r="D144" s="51">
        <v>0</v>
      </c>
      <c r="E144" s="52">
        <v>0.33486650000000001</v>
      </c>
      <c r="F144" s="51">
        <v>-1.0510999999999999</v>
      </c>
      <c r="G144" s="55">
        <f t="shared" si="4"/>
        <v>55.922705499999999</v>
      </c>
      <c r="H144" s="38">
        <v>142</v>
      </c>
      <c r="I144" s="51">
        <f t="shared" si="5"/>
        <v>0</v>
      </c>
      <c r="J144" s="1"/>
    </row>
    <row r="145" spans="1:10">
      <c r="A145" s="38">
        <v>58</v>
      </c>
      <c r="B145" s="38">
        <v>0</v>
      </c>
      <c r="C145" s="38">
        <v>0</v>
      </c>
      <c r="D145" s="51" t="s">
        <v>1</v>
      </c>
      <c r="E145" s="52">
        <v>0.63923609999999997</v>
      </c>
      <c r="F145" s="51">
        <v>-0.67930000000000001</v>
      </c>
      <c r="G145" s="55">
        <f t="shared" si="4"/>
        <v>106.7524287</v>
      </c>
      <c r="H145" s="38">
        <v>54</v>
      </c>
      <c r="I145" s="51">
        <f t="shared" si="5"/>
        <v>0</v>
      </c>
      <c r="J145" s="1"/>
    </row>
    <row r="146" spans="1:10">
      <c r="A146" s="38">
        <v>544</v>
      </c>
      <c r="B146" s="38">
        <v>0</v>
      </c>
      <c r="C146" s="38">
        <v>0</v>
      </c>
      <c r="D146" s="51" t="s">
        <v>1</v>
      </c>
      <c r="E146" s="52">
        <v>0.59324069999999995</v>
      </c>
      <c r="F146" s="51">
        <v>-0.72109999999999996</v>
      </c>
      <c r="G146" s="55">
        <f t="shared" si="4"/>
        <v>99.07119689999999</v>
      </c>
      <c r="H146" s="38">
        <v>74</v>
      </c>
      <c r="I146" s="51">
        <f t="shared" si="5"/>
        <v>0</v>
      </c>
      <c r="J146" s="1"/>
    </row>
    <row r="147" spans="1:10">
      <c r="A147" s="38">
        <v>513</v>
      </c>
      <c r="B147" s="38">
        <v>1</v>
      </c>
      <c r="C147" s="38">
        <v>0</v>
      </c>
      <c r="D147" s="51" t="s">
        <v>0</v>
      </c>
      <c r="E147" s="52">
        <v>0.129687</v>
      </c>
      <c r="F147" s="51">
        <v>2.2593999999999999</v>
      </c>
      <c r="G147" s="55">
        <f t="shared" si="4"/>
        <v>21.657729</v>
      </c>
      <c r="H147" s="38">
        <v>17</v>
      </c>
      <c r="I147" s="51">
        <f t="shared" si="5"/>
        <v>58.823529411764703</v>
      </c>
      <c r="J147" s="1"/>
    </row>
    <row r="148" spans="1:10">
      <c r="A148" s="38">
        <v>498</v>
      </c>
      <c r="B148" s="38">
        <v>1</v>
      </c>
      <c r="C148" s="38">
        <v>0</v>
      </c>
      <c r="D148" s="51" t="s">
        <v>0</v>
      </c>
      <c r="E148" s="52">
        <v>0.3452655</v>
      </c>
      <c r="F148" s="51">
        <v>0.90229999999999999</v>
      </c>
      <c r="G148" s="55">
        <f t="shared" si="4"/>
        <v>57.659338500000004</v>
      </c>
      <c r="H148" s="38">
        <v>60</v>
      </c>
      <c r="I148" s="51">
        <f t="shared" si="5"/>
        <v>16.666666666666668</v>
      </c>
      <c r="J148" s="1"/>
    </row>
    <row r="149" spans="1:10">
      <c r="A149" s="38">
        <v>471</v>
      </c>
      <c r="B149" s="38">
        <v>0</v>
      </c>
      <c r="C149" s="38">
        <v>0</v>
      </c>
      <c r="D149" s="51" t="s">
        <v>1</v>
      </c>
      <c r="E149" s="52">
        <v>0.68803119999999995</v>
      </c>
      <c r="F149" s="51">
        <v>-0.61329999999999996</v>
      </c>
      <c r="G149" s="55">
        <f t="shared" si="4"/>
        <v>114.9012104</v>
      </c>
      <c r="H149" s="38">
        <v>50</v>
      </c>
      <c r="I149" s="51">
        <f t="shared" si="5"/>
        <v>0</v>
      </c>
      <c r="J149" s="1"/>
    </row>
    <row r="150" spans="1:10">
      <c r="A150" s="38">
        <v>45</v>
      </c>
      <c r="B150" s="38">
        <v>0</v>
      </c>
      <c r="C150" s="38">
        <v>0</v>
      </c>
      <c r="D150" s="51" t="s">
        <v>1</v>
      </c>
      <c r="E150" s="52">
        <v>0.67603239999999998</v>
      </c>
      <c r="F150" s="51">
        <v>-0.62580000000000002</v>
      </c>
      <c r="G150" s="55">
        <f t="shared" si="4"/>
        <v>112.8974108</v>
      </c>
      <c r="H150" s="38">
        <v>51</v>
      </c>
      <c r="I150" s="51">
        <f t="shared" si="5"/>
        <v>0</v>
      </c>
      <c r="J150" s="1"/>
    </row>
    <row r="151" spans="1:10">
      <c r="A151" s="38">
        <v>42</v>
      </c>
      <c r="B151" s="38">
        <v>0</v>
      </c>
      <c r="C151" s="38">
        <v>1</v>
      </c>
      <c r="D151" s="51">
        <v>0</v>
      </c>
      <c r="E151" s="52">
        <v>0.2384762</v>
      </c>
      <c r="F151" s="51">
        <v>-1.1917</v>
      </c>
      <c r="G151" s="55">
        <f t="shared" si="4"/>
        <v>39.825525399999997</v>
      </c>
      <c r="H151" s="38">
        <v>164</v>
      </c>
      <c r="I151" s="51">
        <f t="shared" si="5"/>
        <v>0</v>
      </c>
      <c r="J151" s="1"/>
    </row>
    <row r="152" spans="1:10">
      <c r="A152" s="38">
        <v>397</v>
      </c>
      <c r="B152" s="38">
        <v>2</v>
      </c>
      <c r="C152" s="38">
        <v>0</v>
      </c>
      <c r="D152" s="51" t="s">
        <v>0</v>
      </c>
      <c r="E152" s="52">
        <v>0.12608739999999999</v>
      </c>
      <c r="F152" s="51">
        <v>1.7825</v>
      </c>
      <c r="G152" s="55">
        <f t="shared" si="4"/>
        <v>21.056595799999997</v>
      </c>
      <c r="H152" s="38">
        <v>90</v>
      </c>
      <c r="I152" s="51">
        <f t="shared" si="5"/>
        <v>22.222222222222221</v>
      </c>
      <c r="J152" s="1"/>
    </row>
    <row r="153" spans="1:10">
      <c r="A153" s="38">
        <v>380</v>
      </c>
      <c r="B153" s="38">
        <v>1</v>
      </c>
      <c r="C153" s="38">
        <v>0</v>
      </c>
      <c r="D153" s="51" t="s">
        <v>0</v>
      </c>
      <c r="E153" s="52">
        <v>9.0890910000000005E-2</v>
      </c>
      <c r="F153" s="51">
        <v>2.8818000000000001</v>
      </c>
      <c r="G153" s="55">
        <f t="shared" si="4"/>
        <v>15.178781970000001</v>
      </c>
      <c r="H153" s="38">
        <v>12</v>
      </c>
      <c r="I153" s="51">
        <f t="shared" si="5"/>
        <v>83.333333333333329</v>
      </c>
      <c r="J153" s="1"/>
    </row>
    <row r="154" spans="1:10">
      <c r="A154" s="38">
        <v>379</v>
      </c>
      <c r="B154" s="38">
        <v>0</v>
      </c>
      <c r="C154" s="38">
        <v>0</v>
      </c>
      <c r="D154" s="51" t="s">
        <v>1</v>
      </c>
      <c r="E154" s="52">
        <v>0.90680930000000004</v>
      </c>
      <c r="F154" s="51">
        <v>-0.3125</v>
      </c>
      <c r="G154" s="55">
        <f t="shared" si="4"/>
        <v>151.43715310000002</v>
      </c>
      <c r="H154" s="38">
        <v>16</v>
      </c>
      <c r="I154" s="51">
        <f t="shared" si="5"/>
        <v>0</v>
      </c>
      <c r="J154" s="1"/>
    </row>
    <row r="155" spans="1:10">
      <c r="A155" s="38">
        <v>355</v>
      </c>
      <c r="B155" s="38">
        <v>0</v>
      </c>
      <c r="C155" s="38">
        <v>0</v>
      </c>
      <c r="D155" s="51" t="s">
        <v>1</v>
      </c>
      <c r="E155" s="52">
        <v>0.54284569999999999</v>
      </c>
      <c r="F155" s="51">
        <v>-0.78700000000000003</v>
      </c>
      <c r="G155" s="55">
        <f t="shared" si="4"/>
        <v>90.655231900000004</v>
      </c>
      <c r="H155" s="38">
        <v>78</v>
      </c>
      <c r="I155" s="51">
        <f t="shared" si="5"/>
        <v>0</v>
      </c>
      <c r="J155" s="1"/>
    </row>
    <row r="156" spans="1:10">
      <c r="A156" s="38">
        <v>352</v>
      </c>
      <c r="B156" s="38">
        <v>1</v>
      </c>
      <c r="C156" s="38">
        <v>0</v>
      </c>
      <c r="D156" s="51" t="s">
        <v>0</v>
      </c>
      <c r="E156" s="52">
        <v>0.24527550000000001</v>
      </c>
      <c r="F156" s="51">
        <v>1.349</v>
      </c>
      <c r="G156" s="55">
        <f t="shared" si="4"/>
        <v>40.961008499999998</v>
      </c>
      <c r="H156" s="38">
        <v>40</v>
      </c>
      <c r="I156" s="51">
        <f t="shared" si="5"/>
        <v>25</v>
      </c>
      <c r="J156" s="1"/>
    </row>
    <row r="157" spans="1:10">
      <c r="A157" s="38">
        <v>334</v>
      </c>
      <c r="B157" s="38">
        <v>1</v>
      </c>
      <c r="C157" s="38">
        <v>0</v>
      </c>
      <c r="D157" s="51" t="s">
        <v>0</v>
      </c>
      <c r="E157" s="52">
        <v>0.47045300000000001</v>
      </c>
      <c r="F157" s="51">
        <v>0.47720000000000001</v>
      </c>
      <c r="G157" s="55">
        <f t="shared" si="4"/>
        <v>78.565651000000003</v>
      </c>
      <c r="H157" s="38">
        <v>80</v>
      </c>
      <c r="I157" s="51">
        <f t="shared" si="5"/>
        <v>12.5</v>
      </c>
      <c r="J157" s="1"/>
    </row>
    <row r="158" spans="1:10">
      <c r="A158" s="38">
        <v>279</v>
      </c>
      <c r="B158" s="38">
        <v>1</v>
      </c>
      <c r="C158" s="38">
        <v>0</v>
      </c>
      <c r="D158" s="51" t="s">
        <v>0</v>
      </c>
      <c r="E158" s="52">
        <v>0.33766620000000003</v>
      </c>
      <c r="F158" s="51">
        <v>0.87070000000000003</v>
      </c>
      <c r="G158" s="55">
        <f t="shared" si="4"/>
        <v>56.390255400000008</v>
      </c>
      <c r="H158" s="38">
        <v>67</v>
      </c>
      <c r="I158" s="51">
        <f t="shared" si="5"/>
        <v>14.925373134328359</v>
      </c>
      <c r="J158" s="1"/>
    </row>
    <row r="159" spans="1:10">
      <c r="A159" s="38">
        <v>25</v>
      </c>
      <c r="B159" s="38">
        <v>1</v>
      </c>
      <c r="C159" s="38">
        <v>0</v>
      </c>
      <c r="D159" s="51" t="s">
        <v>0</v>
      </c>
      <c r="E159" s="52">
        <v>0.45525450000000001</v>
      </c>
      <c r="F159" s="51">
        <v>0.46289999999999998</v>
      </c>
      <c r="G159" s="55">
        <f t="shared" si="4"/>
        <v>76.0275015</v>
      </c>
      <c r="H159" s="38">
        <v>93</v>
      </c>
      <c r="I159" s="51">
        <f t="shared" si="5"/>
        <v>10.75268817204301</v>
      </c>
      <c r="J159" s="1"/>
    </row>
    <row r="160" spans="1:10">
      <c r="A160" s="38">
        <v>24</v>
      </c>
      <c r="B160" s="38">
        <v>1</v>
      </c>
      <c r="C160" s="38">
        <v>0</v>
      </c>
      <c r="D160" s="51" t="s">
        <v>0</v>
      </c>
      <c r="E160" s="52">
        <v>0.30366959999999998</v>
      </c>
      <c r="F160" s="51">
        <v>1.0266999999999999</v>
      </c>
      <c r="G160" s="55">
        <f t="shared" si="4"/>
        <v>50.712823199999995</v>
      </c>
      <c r="H160" s="38">
        <v>53</v>
      </c>
      <c r="I160" s="51">
        <f t="shared" si="5"/>
        <v>18.867924528301888</v>
      </c>
      <c r="J160" s="1"/>
    </row>
    <row r="161" spans="1:10">
      <c r="A161" s="38">
        <v>234</v>
      </c>
      <c r="B161" s="38">
        <v>0</v>
      </c>
      <c r="C161" s="38">
        <v>0</v>
      </c>
      <c r="D161" s="51" t="s">
        <v>1</v>
      </c>
      <c r="E161" s="52">
        <v>0.74242580000000002</v>
      </c>
      <c r="F161" s="51">
        <v>-0.54979999999999996</v>
      </c>
      <c r="G161" s="55">
        <f t="shared" si="4"/>
        <v>123.9851086</v>
      </c>
      <c r="H161" s="38">
        <v>36</v>
      </c>
      <c r="I161" s="51">
        <f t="shared" si="5"/>
        <v>0</v>
      </c>
      <c r="J161" s="1"/>
    </row>
    <row r="162" spans="1:10">
      <c r="A162" s="38">
        <v>232</v>
      </c>
      <c r="B162" s="38">
        <v>0</v>
      </c>
      <c r="C162" s="38">
        <v>0</v>
      </c>
      <c r="D162" s="51" t="s">
        <v>1</v>
      </c>
      <c r="E162" s="52">
        <v>0.81441859999999999</v>
      </c>
      <c r="F162" s="51">
        <v>-0.4592</v>
      </c>
      <c r="G162" s="55">
        <f t="shared" si="4"/>
        <v>136.00790620000001</v>
      </c>
      <c r="H162" s="38">
        <v>24</v>
      </c>
      <c r="I162" s="51">
        <f t="shared" si="5"/>
        <v>0</v>
      </c>
      <c r="J162" s="1"/>
    </row>
    <row r="163" spans="1:10">
      <c r="A163" s="38">
        <v>222</v>
      </c>
      <c r="B163" s="38">
        <v>1</v>
      </c>
      <c r="C163" s="38">
        <v>0</v>
      </c>
      <c r="D163" s="51" t="s">
        <v>0</v>
      </c>
      <c r="E163" s="52">
        <v>0.27767219999999998</v>
      </c>
      <c r="F163" s="51">
        <v>1.1697</v>
      </c>
      <c r="G163" s="55">
        <f t="shared" si="4"/>
        <v>46.371257399999998</v>
      </c>
      <c r="H163" s="38">
        <v>57</v>
      </c>
      <c r="I163" s="51">
        <f t="shared" si="5"/>
        <v>17.543859649122808</v>
      </c>
      <c r="J163" s="1"/>
    </row>
    <row r="164" spans="1:10">
      <c r="A164" s="38">
        <v>213</v>
      </c>
      <c r="B164" s="38">
        <v>0</v>
      </c>
      <c r="C164" s="38">
        <v>0</v>
      </c>
      <c r="D164" s="51" t="s">
        <v>1</v>
      </c>
      <c r="E164" s="52">
        <v>0.64643539999999999</v>
      </c>
      <c r="F164" s="51">
        <v>-0.6583</v>
      </c>
      <c r="G164" s="55">
        <f t="shared" si="4"/>
        <v>107.9547118</v>
      </c>
      <c r="H164" s="38">
        <v>64</v>
      </c>
      <c r="I164" s="51">
        <f t="shared" si="5"/>
        <v>0</v>
      </c>
      <c r="J164" s="1"/>
    </row>
    <row r="165" spans="1:10">
      <c r="A165" s="38">
        <v>205</v>
      </c>
      <c r="B165" s="38">
        <v>0</v>
      </c>
      <c r="C165" s="38">
        <v>0</v>
      </c>
      <c r="D165" s="51" t="s">
        <v>1</v>
      </c>
      <c r="E165" s="52">
        <v>0.93080689999999999</v>
      </c>
      <c r="F165" s="51">
        <v>-0.26819999999999999</v>
      </c>
      <c r="G165" s="55">
        <f t="shared" si="4"/>
        <v>155.4447523</v>
      </c>
      <c r="H165" s="38">
        <v>10</v>
      </c>
      <c r="I165" s="51">
        <f t="shared" si="5"/>
        <v>0</v>
      </c>
      <c r="J165" s="1"/>
    </row>
    <row r="166" spans="1:10">
      <c r="A166" s="38">
        <v>185</v>
      </c>
      <c r="B166" s="38">
        <v>0</v>
      </c>
      <c r="C166" s="38">
        <v>0</v>
      </c>
      <c r="D166" s="51" t="s">
        <v>1</v>
      </c>
      <c r="E166" s="52">
        <v>0.63883610000000002</v>
      </c>
      <c r="F166" s="51">
        <v>-0.66420000000000001</v>
      </c>
      <c r="G166" s="55">
        <f t="shared" si="4"/>
        <v>106.68562870000001</v>
      </c>
      <c r="H166" s="38">
        <v>61</v>
      </c>
      <c r="I166" s="51">
        <f>B166*1000/H166</f>
        <v>0</v>
      </c>
      <c r="J166" s="1"/>
    </row>
    <row r="167" spans="1:10">
      <c r="A167" s="38">
        <v>173</v>
      </c>
      <c r="B167" s="38">
        <v>0</v>
      </c>
      <c r="C167" s="38">
        <v>0</v>
      </c>
      <c r="D167" s="51" t="s">
        <v>1</v>
      </c>
      <c r="E167" s="52">
        <v>0.50684929999999995</v>
      </c>
      <c r="F167" s="51">
        <v>-0.82799999999999996</v>
      </c>
      <c r="G167" s="55">
        <f t="shared" si="4"/>
        <v>84.643833099999995</v>
      </c>
      <c r="H167" s="38">
        <v>100</v>
      </c>
      <c r="I167" s="51">
        <f t="shared" si="5"/>
        <v>0</v>
      </c>
      <c r="J167" s="1"/>
    </row>
    <row r="168" spans="1:10">
      <c r="A168" s="38">
        <v>14</v>
      </c>
      <c r="B168" s="38">
        <v>0</v>
      </c>
      <c r="C168" s="38">
        <v>0</v>
      </c>
      <c r="D168" s="51" t="s">
        <v>1</v>
      </c>
      <c r="E168" s="52">
        <v>0.61523850000000002</v>
      </c>
      <c r="F168" s="51">
        <v>-0.69950000000000001</v>
      </c>
      <c r="G168" s="55">
        <f t="shared" si="4"/>
        <v>102.74482950000001</v>
      </c>
      <c r="H168" s="38">
        <v>65</v>
      </c>
      <c r="I168" s="51">
        <f t="shared" si="5"/>
        <v>0</v>
      </c>
      <c r="J168" s="1"/>
    </row>
    <row r="169" spans="1:10">
      <c r="A169" s="38">
        <v>123</v>
      </c>
      <c r="B169" s="38">
        <v>0</v>
      </c>
      <c r="C169" s="38">
        <v>0</v>
      </c>
      <c r="D169" s="51" t="s">
        <v>1</v>
      </c>
      <c r="E169" s="52">
        <v>0.54244579999999998</v>
      </c>
      <c r="F169" s="51">
        <v>-0.77849999999999997</v>
      </c>
      <c r="G169" s="55">
        <f t="shared" si="4"/>
        <v>90.588448599999992</v>
      </c>
      <c r="H169" s="38">
        <v>102</v>
      </c>
      <c r="I169" s="51">
        <f t="shared" si="5"/>
        <v>0</v>
      </c>
      <c r="J169" s="1"/>
    </row>
    <row r="170" spans="1:10">
      <c r="A170" s="38">
        <v>117</v>
      </c>
      <c r="B170" s="38">
        <v>2</v>
      </c>
      <c r="C170" s="38">
        <v>0</v>
      </c>
      <c r="D170" s="51" t="s">
        <v>0</v>
      </c>
      <c r="E170" s="52">
        <v>2.0497950000000001E-2</v>
      </c>
      <c r="F170" s="51">
        <v>3.7585000000000002</v>
      </c>
      <c r="G170" s="55">
        <f t="shared" si="4"/>
        <v>3.4231576500000003</v>
      </c>
      <c r="H170" s="38">
        <v>37</v>
      </c>
      <c r="I170" s="51">
        <f t="shared" si="5"/>
        <v>54.054054054054056</v>
      </c>
      <c r="J170" s="1"/>
    </row>
    <row r="171" spans="1:10">
      <c r="A171" s="38">
        <v>110</v>
      </c>
      <c r="B171" s="38">
        <v>2</v>
      </c>
      <c r="C171" s="38">
        <v>0</v>
      </c>
      <c r="D171" s="51" t="s">
        <v>0</v>
      </c>
      <c r="E171" s="52">
        <v>8.809119E-2</v>
      </c>
      <c r="F171" s="51">
        <v>2.1467000000000001</v>
      </c>
      <c r="G171" s="55">
        <f t="shared" si="4"/>
        <v>14.71122873</v>
      </c>
      <c r="H171" s="38">
        <v>82</v>
      </c>
      <c r="I171" s="51">
        <f t="shared" si="5"/>
        <v>24.390243902439025</v>
      </c>
      <c r="J171" s="1"/>
    </row>
    <row r="172" spans="1:10">
      <c r="A172" s="38">
        <v>101</v>
      </c>
      <c r="B172" s="38">
        <v>2</v>
      </c>
      <c r="C172" s="38">
        <v>0</v>
      </c>
      <c r="D172" s="51" t="s">
        <v>0</v>
      </c>
      <c r="E172" s="52">
        <v>0.11328870000000001</v>
      </c>
      <c r="F172" s="51">
        <v>1.9646999999999999</v>
      </c>
      <c r="G172" s="55">
        <f t="shared" si="4"/>
        <v>18.919212900000002</v>
      </c>
      <c r="H172" s="38">
        <v>73</v>
      </c>
      <c r="I172" s="51">
        <f t="shared" si="5"/>
        <v>27.397260273972602</v>
      </c>
      <c r="J172" s="1"/>
    </row>
    <row r="173" spans="1:10">
      <c r="A173" s="38">
        <v>10</v>
      </c>
      <c r="B173" s="38">
        <v>1</v>
      </c>
      <c r="C173" s="38">
        <v>0</v>
      </c>
      <c r="D173" s="51" t="s">
        <v>0</v>
      </c>
      <c r="E173" s="52">
        <v>0.46845320000000001</v>
      </c>
      <c r="F173" s="51">
        <v>0.50349999999999995</v>
      </c>
      <c r="G173" s="55">
        <f t="shared" si="4"/>
        <v>78.231684400000006</v>
      </c>
      <c r="H173" s="38">
        <v>90</v>
      </c>
      <c r="I173" s="51">
        <f t="shared" si="5"/>
        <v>11.111111111111111</v>
      </c>
      <c r="J173" s="1"/>
    </row>
    <row r="174" spans="1:10">
      <c r="A174" s="1"/>
      <c r="B174" s="1"/>
      <c r="C174" s="1"/>
      <c r="D174" s="2"/>
      <c r="E174" s="1"/>
      <c r="F174" s="1"/>
      <c r="G174" s="1"/>
      <c r="H174" s="1"/>
      <c r="I174" s="2"/>
      <c r="J174" s="1"/>
    </row>
    <row r="175" spans="1:10">
      <c r="D175" s="86"/>
      <c r="I175"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2020-01-06T14:36:08Z</dcterms:created>
  <dcterms:modified xsi:type="dcterms:W3CDTF">2021-08-05T10:54:09Z</dcterms:modified>
</cp:coreProperties>
</file>