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27015" windowHeight="104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8" i="1" l="1"/>
  <c r="H37" i="1"/>
  <c r="H36" i="1"/>
  <c r="H35" i="1"/>
  <c r="H29" i="1"/>
  <c r="I29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6" i="1"/>
  <c r="I16" i="1" s="1"/>
  <c r="H15" i="1"/>
  <c r="I15" i="1" s="1"/>
  <c r="H14" i="1"/>
  <c r="I14" i="1" s="1"/>
  <c r="H13" i="1"/>
  <c r="I13" i="1" s="1"/>
  <c r="H12" i="1"/>
  <c r="I12" i="1" s="1"/>
  <c r="H10" i="1"/>
  <c r="I10" i="1" s="1"/>
  <c r="H9" i="1"/>
  <c r="I9" i="1" s="1"/>
  <c r="H8" i="1"/>
  <c r="I8" i="1" s="1"/>
  <c r="H7" i="1"/>
  <c r="I7" i="1" s="1"/>
  <c r="H6" i="1"/>
  <c r="I6" i="1" s="1"/>
  <c r="S6" i="1" l="1"/>
  <c r="R6" i="1"/>
  <c r="Q6" i="1"/>
  <c r="P6" i="1"/>
  <c r="O6" i="1"/>
  <c r="S7" i="1"/>
  <c r="R7" i="1"/>
  <c r="Q7" i="1"/>
  <c r="P7" i="1"/>
  <c r="O7" i="1"/>
  <c r="S8" i="1"/>
  <c r="R8" i="1"/>
  <c r="Q8" i="1"/>
  <c r="P8" i="1"/>
  <c r="O8" i="1"/>
  <c r="S9" i="1"/>
  <c r="R9" i="1"/>
  <c r="Q9" i="1"/>
  <c r="P9" i="1"/>
  <c r="O9" i="1"/>
  <c r="S10" i="1"/>
  <c r="R10" i="1"/>
  <c r="Q10" i="1"/>
  <c r="P10" i="1"/>
  <c r="O10" i="1"/>
  <c r="S12" i="1"/>
  <c r="R12" i="1"/>
  <c r="Q12" i="1"/>
  <c r="P12" i="1"/>
  <c r="O12" i="1"/>
  <c r="S13" i="1"/>
  <c r="R13" i="1"/>
  <c r="Q13" i="1"/>
  <c r="P13" i="1"/>
  <c r="O13" i="1"/>
  <c r="S14" i="1"/>
  <c r="R14" i="1"/>
  <c r="Q14" i="1"/>
  <c r="P14" i="1"/>
  <c r="O14" i="1"/>
  <c r="S15" i="1"/>
  <c r="R15" i="1"/>
  <c r="Q15" i="1"/>
  <c r="P15" i="1"/>
  <c r="O15" i="1"/>
  <c r="S16" i="1"/>
  <c r="R16" i="1"/>
  <c r="Q16" i="1"/>
  <c r="P16" i="1"/>
  <c r="O16" i="1"/>
  <c r="S19" i="1"/>
  <c r="R19" i="1"/>
  <c r="Q19" i="1"/>
  <c r="P19" i="1"/>
  <c r="O19" i="1"/>
  <c r="S20" i="1"/>
  <c r="R20" i="1"/>
  <c r="Q20" i="1"/>
  <c r="P20" i="1"/>
  <c r="O20" i="1"/>
  <c r="S21" i="1"/>
  <c r="R21" i="1"/>
  <c r="Q21" i="1"/>
  <c r="P21" i="1"/>
  <c r="O21" i="1"/>
  <c r="S22" i="1"/>
  <c r="R22" i="1"/>
  <c r="Q22" i="1"/>
  <c r="P22" i="1"/>
  <c r="O22" i="1"/>
  <c r="S23" i="1"/>
  <c r="R23" i="1"/>
  <c r="Q23" i="1"/>
  <c r="P23" i="1"/>
  <c r="O23" i="1"/>
  <c r="S25" i="1"/>
  <c r="R25" i="1"/>
  <c r="Q25" i="1"/>
  <c r="P25" i="1"/>
  <c r="O25" i="1"/>
  <c r="S26" i="1"/>
  <c r="R26" i="1"/>
  <c r="Q26" i="1"/>
  <c r="P26" i="1"/>
  <c r="O26" i="1"/>
  <c r="S27" i="1"/>
  <c r="R27" i="1"/>
  <c r="Q27" i="1"/>
  <c r="P27" i="1"/>
  <c r="O27" i="1"/>
  <c r="S28" i="1"/>
  <c r="R28" i="1"/>
  <c r="Q28" i="1"/>
  <c r="P28" i="1"/>
  <c r="O28" i="1"/>
  <c r="S29" i="1"/>
  <c r="R29" i="1"/>
  <c r="Q29" i="1"/>
  <c r="P29" i="1"/>
  <c r="O29" i="1"/>
  <c r="C35" i="1" l="1"/>
  <c r="D35" i="1"/>
  <c r="E35" i="1"/>
  <c r="F35" i="1"/>
  <c r="G35" i="1"/>
  <c r="C37" i="1"/>
  <c r="D37" i="1"/>
  <c r="E37" i="1"/>
  <c r="F37" i="1"/>
  <c r="G37" i="1"/>
  <c r="C38" i="1"/>
  <c r="D38" i="1"/>
  <c r="E38" i="1"/>
  <c r="F38" i="1"/>
  <c r="G38" i="1"/>
  <c r="C36" i="1"/>
  <c r="D36" i="1"/>
  <c r="E36" i="1"/>
  <c r="F36" i="1"/>
  <c r="G36" i="1"/>
</calcChain>
</file>

<file path=xl/sharedStrings.xml><?xml version="1.0" encoding="utf-8"?>
<sst xmlns="http://schemas.openxmlformats.org/spreadsheetml/2006/main" count="94" uniqueCount="41">
  <si>
    <t>Raw Data</t>
  </si>
  <si>
    <t>Component 1</t>
  </si>
  <si>
    <t>Component 2</t>
  </si>
  <si>
    <t>Mix</t>
  </si>
  <si>
    <t>Detected Contamination Level</t>
  </si>
  <si>
    <t>Difference between detected Contamination Level and Mix-Ratio</t>
  </si>
  <si>
    <t>Sample</t>
  </si>
  <si>
    <t>Reads</t>
  </si>
  <si>
    <t>Copy Number</t>
  </si>
  <si>
    <t xml:space="preserve">Sample </t>
  </si>
  <si>
    <t>Ratio</t>
  </si>
  <si>
    <t>HGPD_100K</t>
  </si>
  <si>
    <t>HGDP_10K</t>
  </si>
  <si>
    <t>1000G_100K</t>
  </si>
  <si>
    <t>1000G_10K</t>
  </si>
  <si>
    <t>Haplocheck</t>
  </si>
  <si>
    <t>HG00173</t>
  </si>
  <si>
    <t>HG00183</t>
  </si>
  <si>
    <t>HG01988</t>
  </si>
  <si>
    <t>HG00580</t>
  </si>
  <si>
    <t>HG00701</t>
  </si>
  <si>
    <t>Summary</t>
  </si>
  <si>
    <t>Average of difference between detected contamination level und mix ratio</t>
  </si>
  <si>
    <t>Sample CN Ratio</t>
  </si>
  <si>
    <t>Major</t>
  </si>
  <si>
    <t>Minor</t>
  </si>
  <si>
    <t>AVG Mixture 1</t>
  </si>
  <si>
    <t>1:1</t>
  </si>
  <si>
    <t>HG00701_01 - HG00701_10</t>
  </si>
  <si>
    <t>AVG Mixture 2</t>
  </si>
  <si>
    <t>0.8:1</t>
  </si>
  <si>
    <t>HG00183_01 - HG00183_10</t>
  </si>
  <si>
    <t>AVG Mixture 3</t>
  </si>
  <si>
    <t>10:1</t>
  </si>
  <si>
    <t>HG01988_01 - HG01988_10</t>
  </si>
  <si>
    <t>AVG Mixture 4</t>
  </si>
  <si>
    <t>Sample 1</t>
  </si>
  <si>
    <t>Sample 3</t>
  </si>
  <si>
    <t>Sample 4</t>
  </si>
  <si>
    <t>Sample 2</t>
  </si>
  <si>
    <t>Supplemental Table S2 -  Raw data for 4 different mixture samples (using 2 samples from 1000 Genomes Project) which have been used to create different mixtures (1-10%) and analyzed using VerifyBamID and haplocheck. To test different setups, each sample mixture includes a different mtCN ratio. The summary is included in the main manuscript as Table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</si>
</sst>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Docs-Calibri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/>
    <xf numFmtId="0" fontId="3" fillId="2" borderId="4" xfId="0" applyFont="1" applyFill="1" applyBorder="1" applyAlignment="1"/>
    <xf numFmtId="0" fontId="3" fillId="2" borderId="4" xfId="0" applyFont="1" applyFill="1" applyBorder="1" applyAlignment="1">
      <alignment horizontal="center"/>
    </xf>
    <xf numFmtId="10" fontId="3" fillId="2" borderId="4" xfId="0" applyNumberFormat="1" applyFont="1" applyFill="1" applyBorder="1" applyAlignment="1"/>
    <xf numFmtId="0" fontId="1" fillId="2" borderId="4" xfId="0" applyFont="1" applyFill="1" applyBorder="1" applyAlignment="1"/>
    <xf numFmtId="10" fontId="1" fillId="2" borderId="4" xfId="0" applyNumberFormat="1" applyFont="1" applyFill="1" applyBorder="1" applyAlignment="1"/>
    <xf numFmtId="0" fontId="1" fillId="2" borderId="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 wrapText="1"/>
    </xf>
    <xf numFmtId="10" fontId="1" fillId="2" borderId="4" xfId="0" applyNumberFormat="1" applyFont="1" applyFill="1" applyBorder="1" applyAlignment="1">
      <alignment horizontal="right"/>
    </xf>
    <xf numFmtId="10" fontId="1" fillId="2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right" wrapText="1"/>
    </xf>
    <xf numFmtId="0" fontId="5" fillId="2" borderId="4" xfId="0" applyFont="1" applyFill="1" applyBorder="1" applyAlignment="1"/>
    <xf numFmtId="0" fontId="1" fillId="0" borderId="4" xfId="0" applyFont="1" applyBorder="1" applyAlignment="1">
      <alignment horizontal="right"/>
    </xf>
    <xf numFmtId="10" fontId="1" fillId="2" borderId="0" xfId="0" applyNumberFormat="1" applyFont="1" applyFill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/>
    <xf numFmtId="0" fontId="1" fillId="0" borderId="0" xfId="0" applyFont="1" applyAlignment="1"/>
    <xf numFmtId="0" fontId="3" fillId="2" borderId="3" xfId="0" applyFont="1" applyFill="1" applyBorder="1" applyAlignment="1"/>
    <xf numFmtId="0" fontId="1" fillId="2" borderId="4" xfId="0" applyFont="1" applyFill="1" applyBorder="1" applyAlignment="1"/>
    <xf numFmtId="20" fontId="1" fillId="2" borderId="4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 textRotation="90"/>
    </xf>
    <xf numFmtId="0" fontId="4" fillId="0" borderId="6" xfId="0" applyFont="1" applyBorder="1"/>
    <xf numFmtId="0" fontId="4" fillId="0" borderId="7" xfId="0" applyFont="1" applyBorder="1"/>
    <xf numFmtId="0" fontId="3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83"/>
  <sheetViews>
    <sheetView tabSelected="1" workbookViewId="0">
      <selection activeCell="B2" sqref="B2"/>
    </sheetView>
  </sheetViews>
  <sheetFormatPr baseColWidth="10" defaultColWidth="14.42578125" defaultRowHeight="15.75" customHeight="1"/>
  <cols>
    <col min="1" max="1" width="4.5703125" customWidth="1"/>
  </cols>
  <sheetData>
    <row r="1" spans="1:26" ht="15.75" customHeight="1">
      <c r="A1" s="1"/>
      <c r="B1" s="2" t="s">
        <v>0</v>
      </c>
      <c r="C1" s="1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>
      <c r="A2" s="1"/>
      <c r="B2" s="32" t="s">
        <v>40</v>
      </c>
      <c r="C2" s="1"/>
      <c r="D2" s="1"/>
      <c r="E2" s="1"/>
      <c r="F2" s="1"/>
      <c r="G2" s="1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8" t="s">
        <v>1</v>
      </c>
      <c r="C3" s="29"/>
      <c r="D3" s="30"/>
      <c r="E3" s="28" t="s">
        <v>2</v>
      </c>
      <c r="F3" s="29"/>
      <c r="G3" s="30"/>
      <c r="H3" s="31" t="s">
        <v>3</v>
      </c>
      <c r="I3" s="30"/>
      <c r="J3" s="31" t="s">
        <v>4</v>
      </c>
      <c r="K3" s="29"/>
      <c r="L3" s="29"/>
      <c r="M3" s="29"/>
      <c r="N3" s="30"/>
      <c r="O3" s="31" t="s">
        <v>5</v>
      </c>
      <c r="P3" s="29"/>
      <c r="Q3" s="29"/>
      <c r="R3" s="29"/>
      <c r="S3" s="30"/>
      <c r="T3" s="1"/>
      <c r="U3" s="1"/>
      <c r="V3" s="1"/>
      <c r="W3" s="1"/>
      <c r="X3" s="1"/>
      <c r="Y3" s="1"/>
      <c r="Z3" s="1"/>
    </row>
    <row r="4" spans="1:26">
      <c r="A4" s="1"/>
      <c r="B4" s="4" t="s">
        <v>6</v>
      </c>
      <c r="C4" s="4" t="s">
        <v>7</v>
      </c>
      <c r="D4" s="4" t="s">
        <v>8</v>
      </c>
      <c r="E4" s="4" t="s">
        <v>9</v>
      </c>
      <c r="F4" s="4" t="s">
        <v>7</v>
      </c>
      <c r="G4" s="5" t="s">
        <v>8</v>
      </c>
      <c r="H4" s="5" t="s">
        <v>7</v>
      </c>
      <c r="I4" s="5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6" t="s">
        <v>15</v>
      </c>
      <c r="O4" s="4" t="s">
        <v>11</v>
      </c>
      <c r="P4" s="4" t="s">
        <v>12</v>
      </c>
      <c r="Q4" s="4" t="s">
        <v>13</v>
      </c>
      <c r="R4" s="4" t="s">
        <v>14</v>
      </c>
      <c r="S4" s="6" t="s">
        <v>15</v>
      </c>
      <c r="T4" s="1"/>
      <c r="U4" s="1"/>
      <c r="V4" s="1"/>
      <c r="W4" s="1"/>
      <c r="X4" s="1"/>
      <c r="Y4" s="1"/>
      <c r="Z4" s="1"/>
    </row>
    <row r="5" spans="1:26">
      <c r="B5" s="4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1"/>
      <c r="U5" s="1"/>
      <c r="V5" s="1"/>
      <c r="W5" s="1"/>
      <c r="X5" s="1"/>
      <c r="Y5" s="1"/>
      <c r="Z5" s="1"/>
    </row>
    <row r="6" spans="1:26" ht="12.75">
      <c r="A6" s="25" t="s">
        <v>39</v>
      </c>
      <c r="B6" s="7" t="s">
        <v>16</v>
      </c>
      <c r="C6" s="9">
        <v>121352133</v>
      </c>
      <c r="D6" s="10">
        <v>593.85474860335205</v>
      </c>
      <c r="E6" s="7" t="s">
        <v>17</v>
      </c>
      <c r="F6" s="9">
        <v>1122450</v>
      </c>
      <c r="G6" s="10">
        <v>729.23976608187104</v>
      </c>
      <c r="H6" s="9">
        <f t="shared" ref="H6:H10" si="0">C6+F6</f>
        <v>122474583</v>
      </c>
      <c r="I6" s="11">
        <f t="shared" ref="I6:I10" si="1">F6/H6</f>
        <v>9.1647586993621362E-3</v>
      </c>
      <c r="J6" s="11">
        <v>7.8694799999999999E-3</v>
      </c>
      <c r="K6" s="11">
        <v>8.38619E-3</v>
      </c>
      <c r="L6" s="11">
        <v>6.2003300000000004E-3</v>
      </c>
      <c r="M6" s="11">
        <v>1.1785500000000001E-2</v>
      </c>
      <c r="N6" s="11">
        <v>1.4E-2</v>
      </c>
      <c r="O6" s="12">
        <f t="shared" ref="O6:S6" si="2">J6-$I6</f>
        <v>-1.2952786993621363E-3</v>
      </c>
      <c r="P6" s="12">
        <f t="shared" si="2"/>
        <v>-7.7856869936213623E-4</v>
      </c>
      <c r="Q6" s="12">
        <f t="shared" si="2"/>
        <v>-2.9644286993621358E-3</v>
      </c>
      <c r="R6" s="12">
        <f t="shared" si="2"/>
        <v>2.6207413006378646E-3</v>
      </c>
      <c r="S6" s="12">
        <f t="shared" si="2"/>
        <v>4.8352413006378641E-3</v>
      </c>
      <c r="T6" s="1"/>
      <c r="U6" s="1"/>
      <c r="V6" s="1"/>
      <c r="W6" s="1"/>
      <c r="X6" s="1"/>
      <c r="Y6" s="1"/>
      <c r="Z6" s="1"/>
    </row>
    <row r="7" spans="1:26">
      <c r="A7" s="26"/>
      <c r="B7" s="7" t="s">
        <v>16</v>
      </c>
      <c r="C7" s="9">
        <v>121352133</v>
      </c>
      <c r="D7" s="10">
        <v>593.85474860335205</v>
      </c>
      <c r="E7" s="7" t="s">
        <v>17</v>
      </c>
      <c r="F7" s="9">
        <v>2244776</v>
      </c>
      <c r="G7" s="10">
        <v>729.23976608187104</v>
      </c>
      <c r="H7" s="9">
        <f t="shared" si="0"/>
        <v>123596909</v>
      </c>
      <c r="I7" s="11">
        <f t="shared" si="1"/>
        <v>1.8162072321727722E-2</v>
      </c>
      <c r="J7" s="11">
        <v>1.61759E-2</v>
      </c>
      <c r="K7" s="11">
        <v>1.5615199999999999E-2</v>
      </c>
      <c r="L7" s="11">
        <v>1.5387E-2</v>
      </c>
      <c r="M7" s="11">
        <v>1.9406400000000001E-2</v>
      </c>
      <c r="N7" s="11">
        <v>2.5999999999999999E-2</v>
      </c>
      <c r="O7" s="12">
        <f t="shared" ref="O7:S7" si="3">J7-$I7</f>
        <v>-1.9861723217277222E-3</v>
      </c>
      <c r="P7" s="12">
        <f t="shared" si="3"/>
        <v>-2.546872321727723E-3</v>
      </c>
      <c r="Q7" s="12">
        <f t="shared" si="3"/>
        <v>-2.7750723217277225E-3</v>
      </c>
      <c r="R7" s="12">
        <f t="shared" si="3"/>
        <v>1.2443276782722786E-3</v>
      </c>
      <c r="S7" s="12">
        <f t="shared" si="3"/>
        <v>7.8379276782722766E-3</v>
      </c>
      <c r="T7" s="1"/>
      <c r="U7" s="1"/>
      <c r="V7" s="1"/>
      <c r="W7" s="1"/>
      <c r="X7" s="1"/>
      <c r="Y7" s="1"/>
      <c r="Z7" s="1"/>
    </row>
    <row r="8" spans="1:26">
      <c r="A8" s="26"/>
      <c r="B8" s="7" t="s">
        <v>16</v>
      </c>
      <c r="C8" s="9">
        <v>121352133</v>
      </c>
      <c r="D8" s="10">
        <v>593.85474860335205</v>
      </c>
      <c r="E8" s="7" t="s">
        <v>17</v>
      </c>
      <c r="F8" s="9">
        <v>3366953</v>
      </c>
      <c r="G8" s="10">
        <v>729.23976608187104</v>
      </c>
      <c r="H8" s="9">
        <f t="shared" si="0"/>
        <v>124719086</v>
      </c>
      <c r="I8" s="11">
        <f t="shared" si="1"/>
        <v>2.699629309342437E-2</v>
      </c>
      <c r="J8" s="11">
        <v>2.46381E-2</v>
      </c>
      <c r="K8" s="11">
        <v>2.7373999999999999E-2</v>
      </c>
      <c r="L8" s="11">
        <v>2.1903100000000002E-2</v>
      </c>
      <c r="M8" s="11">
        <v>2.5960500000000001E-2</v>
      </c>
      <c r="N8" s="11">
        <v>3.6999999999999998E-2</v>
      </c>
      <c r="O8" s="12">
        <f t="shared" ref="O8:S8" si="4">J8-$I8</f>
        <v>-2.3581930934243704E-3</v>
      </c>
      <c r="P8" s="12">
        <f t="shared" si="4"/>
        <v>3.7770690657562903E-4</v>
      </c>
      <c r="Q8" s="12">
        <f t="shared" si="4"/>
        <v>-5.0931930934243683E-3</v>
      </c>
      <c r="R8" s="12">
        <f t="shared" si="4"/>
        <v>-1.0357930934243691E-3</v>
      </c>
      <c r="S8" s="12">
        <f t="shared" si="4"/>
        <v>1.0003706906575628E-2</v>
      </c>
      <c r="T8" s="1"/>
      <c r="U8" s="1"/>
      <c r="V8" s="1"/>
      <c r="W8" s="1"/>
      <c r="X8" s="1"/>
      <c r="Y8" s="1"/>
      <c r="Z8" s="1"/>
    </row>
    <row r="9" spans="1:26">
      <c r="A9" s="27"/>
      <c r="B9" s="7" t="s">
        <v>16</v>
      </c>
      <c r="C9" s="9">
        <v>121352133</v>
      </c>
      <c r="D9" s="10">
        <v>593.85474860335205</v>
      </c>
      <c r="E9" s="7" t="s">
        <v>17</v>
      </c>
      <c r="F9" s="9">
        <v>11231615</v>
      </c>
      <c r="G9" s="10">
        <v>729.23976608187104</v>
      </c>
      <c r="H9" s="9">
        <f t="shared" si="0"/>
        <v>132583748</v>
      </c>
      <c r="I9" s="11">
        <f t="shared" si="1"/>
        <v>8.4713361701013304E-2</v>
      </c>
      <c r="J9" s="11">
        <v>8.00511E-2</v>
      </c>
      <c r="K9" s="11">
        <v>8.4282300000000004E-2</v>
      </c>
      <c r="L9" s="11">
        <v>7.5868199999999997E-2</v>
      </c>
      <c r="M9" s="11">
        <v>7.6894500000000005E-2</v>
      </c>
      <c r="N9" s="11">
        <v>0.115</v>
      </c>
      <c r="O9" s="12">
        <f t="shared" ref="O9:S9" si="5">J9-$I9</f>
        <v>-4.6622617010133038E-3</v>
      </c>
      <c r="P9" s="12">
        <f t="shared" si="5"/>
        <v>-4.3106170101329944E-4</v>
      </c>
      <c r="Q9" s="12">
        <f t="shared" si="5"/>
        <v>-8.8451617010133071E-3</v>
      </c>
      <c r="R9" s="12">
        <f t="shared" si="5"/>
        <v>-7.8188617010132994E-3</v>
      </c>
      <c r="S9" s="12">
        <f t="shared" si="5"/>
        <v>3.0286638298986701E-2</v>
      </c>
      <c r="T9" s="1"/>
      <c r="U9" s="1"/>
      <c r="V9" s="1"/>
      <c r="W9" s="1"/>
      <c r="X9" s="1"/>
      <c r="Y9" s="1"/>
      <c r="Z9" s="1"/>
    </row>
    <row r="10" spans="1:26">
      <c r="A10" s="13"/>
      <c r="B10" s="7" t="s">
        <v>16</v>
      </c>
      <c r="C10" s="9">
        <v>121352133</v>
      </c>
      <c r="D10" s="10">
        <v>593.85474860335205</v>
      </c>
      <c r="E10" s="7" t="s">
        <v>17</v>
      </c>
      <c r="F10" s="9">
        <v>112312662</v>
      </c>
      <c r="G10" s="10">
        <v>729.23976608187104</v>
      </c>
      <c r="H10" s="9">
        <f t="shared" si="0"/>
        <v>233664795</v>
      </c>
      <c r="I10" s="11">
        <f t="shared" si="1"/>
        <v>0.48065718243948558</v>
      </c>
      <c r="J10" s="11">
        <v>0.374056</v>
      </c>
      <c r="K10" s="11">
        <v>0.35835600000000001</v>
      </c>
      <c r="L10" s="11">
        <v>0.398559</v>
      </c>
      <c r="M10" s="11">
        <v>0.38270100000000001</v>
      </c>
      <c r="N10" s="11">
        <v>0.45500000000000002</v>
      </c>
      <c r="O10" s="12">
        <f t="shared" ref="O10:S10" si="6">J10-$I10</f>
        <v>-0.10660118243948558</v>
      </c>
      <c r="P10" s="12">
        <f t="shared" si="6"/>
        <v>-0.12230118243948557</v>
      </c>
      <c r="Q10" s="12">
        <f t="shared" si="6"/>
        <v>-8.2098182439485579E-2</v>
      </c>
      <c r="R10" s="12">
        <f t="shared" si="6"/>
        <v>-9.7956182439485562E-2</v>
      </c>
      <c r="S10" s="12">
        <f t="shared" si="6"/>
        <v>-2.565718243948556E-2</v>
      </c>
      <c r="T10" s="1"/>
      <c r="U10" s="1"/>
      <c r="V10" s="1"/>
      <c r="W10" s="1"/>
      <c r="X10" s="1"/>
      <c r="Y10" s="1"/>
      <c r="Z10" s="1"/>
    </row>
    <row r="11" spans="1:26">
      <c r="A11" s="13"/>
      <c r="B11" s="14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7"/>
      <c r="P11" s="7"/>
      <c r="Q11" s="7"/>
      <c r="R11" s="7"/>
      <c r="S11" s="7"/>
      <c r="T11" s="1"/>
      <c r="U11" s="1"/>
      <c r="V11" s="1"/>
      <c r="W11" s="1"/>
      <c r="X11" s="1"/>
      <c r="Y11" s="1"/>
      <c r="Z11" s="1"/>
    </row>
    <row r="12" spans="1:26" ht="12.75">
      <c r="A12" s="25" t="s">
        <v>38</v>
      </c>
      <c r="B12" s="7" t="s">
        <v>18</v>
      </c>
      <c r="C12" s="9">
        <v>116881484</v>
      </c>
      <c r="D12" s="9">
        <v>68.911917098445599</v>
      </c>
      <c r="E12" s="7" t="s">
        <v>17</v>
      </c>
      <c r="F12" s="9">
        <v>1122450</v>
      </c>
      <c r="G12" s="10">
        <v>729.23976608187104</v>
      </c>
      <c r="H12" s="9">
        <f t="shared" ref="H12:H16" si="7">C12+F12</f>
        <v>118003934</v>
      </c>
      <c r="I12" s="11">
        <f t="shared" ref="I12:I16" si="8">F12/H12</f>
        <v>9.5119710161527329E-3</v>
      </c>
      <c r="J12" s="11">
        <v>1.13407E-2</v>
      </c>
      <c r="K12" s="11">
        <v>1.07863E-2</v>
      </c>
      <c r="L12" s="11">
        <v>9.0766500000000003E-3</v>
      </c>
      <c r="M12" s="11">
        <v>7.1763800000000004E-3</v>
      </c>
      <c r="N12" s="11">
        <v>9.8000000000000004E-2</v>
      </c>
      <c r="O12" s="12">
        <f t="shared" ref="O12:S12" si="9">J12-$I12</f>
        <v>1.8287289838472675E-3</v>
      </c>
      <c r="P12" s="12">
        <f t="shared" si="9"/>
        <v>1.2743289838472675E-3</v>
      </c>
      <c r="Q12" s="12">
        <f t="shared" si="9"/>
        <v>-4.353210161527326E-4</v>
      </c>
      <c r="R12" s="12">
        <f t="shared" si="9"/>
        <v>-2.3355910161527325E-3</v>
      </c>
      <c r="S12" s="12">
        <f t="shared" si="9"/>
        <v>8.8488028983847278E-2</v>
      </c>
      <c r="T12" s="1"/>
      <c r="U12" s="1"/>
      <c r="V12" s="1"/>
      <c r="W12" s="1"/>
      <c r="X12" s="1"/>
      <c r="Y12" s="1"/>
      <c r="Z12" s="1"/>
    </row>
    <row r="13" spans="1:26">
      <c r="A13" s="26"/>
      <c r="B13" s="7" t="s">
        <v>18</v>
      </c>
      <c r="C13" s="9">
        <v>116881484</v>
      </c>
      <c r="D13" s="9">
        <v>68.911917098445599</v>
      </c>
      <c r="E13" s="7" t="s">
        <v>17</v>
      </c>
      <c r="F13" s="9">
        <v>2244776</v>
      </c>
      <c r="G13" s="10">
        <v>729.23976608187104</v>
      </c>
      <c r="H13" s="9">
        <f t="shared" si="7"/>
        <v>119126260</v>
      </c>
      <c r="I13" s="11">
        <f t="shared" si="8"/>
        <v>1.884367057271839E-2</v>
      </c>
      <c r="J13" s="11">
        <v>1.9780200000000001E-2</v>
      </c>
      <c r="K13" s="11">
        <v>1.8288599999999999E-2</v>
      </c>
      <c r="L13" s="11">
        <v>1.80781E-2</v>
      </c>
      <c r="M13" s="11">
        <v>1.7533699999999999E-2</v>
      </c>
      <c r="N13" s="11">
        <v>0.17199999999999999</v>
      </c>
      <c r="O13" s="12">
        <f t="shared" ref="O13:S13" si="10">J13-$I13</f>
        <v>9.3652942728161132E-4</v>
      </c>
      <c r="P13" s="12">
        <f t="shared" si="10"/>
        <v>-5.5507057271839133E-4</v>
      </c>
      <c r="Q13" s="12">
        <f t="shared" si="10"/>
        <v>-7.6557057271839021E-4</v>
      </c>
      <c r="R13" s="12">
        <f t="shared" si="10"/>
        <v>-1.3099705727183907E-3</v>
      </c>
      <c r="S13" s="12">
        <f t="shared" si="10"/>
        <v>0.15315632942728161</v>
      </c>
      <c r="T13" s="1"/>
      <c r="U13" s="1"/>
      <c r="V13" s="1"/>
      <c r="W13" s="1"/>
      <c r="X13" s="1"/>
      <c r="Y13" s="1"/>
      <c r="Z13" s="1"/>
    </row>
    <row r="14" spans="1:26">
      <c r="A14" s="26"/>
      <c r="B14" s="7" t="s">
        <v>18</v>
      </c>
      <c r="C14" s="9">
        <v>116881484</v>
      </c>
      <c r="D14" s="9">
        <v>68.911917098445599</v>
      </c>
      <c r="E14" s="7" t="s">
        <v>17</v>
      </c>
      <c r="F14" s="9">
        <v>3366953</v>
      </c>
      <c r="G14" s="10">
        <v>729.23976608187104</v>
      </c>
      <c r="H14" s="9">
        <f t="shared" si="7"/>
        <v>120248437</v>
      </c>
      <c r="I14" s="11">
        <f t="shared" si="8"/>
        <v>2.7999973089047302E-2</v>
      </c>
      <c r="J14" s="11">
        <v>2.7996099999999999E-2</v>
      </c>
      <c r="K14" s="11">
        <v>2.5837599999999999E-2</v>
      </c>
      <c r="L14" s="11">
        <v>2.6792E-2</v>
      </c>
      <c r="M14" s="11">
        <v>2.4759199999999999E-2</v>
      </c>
      <c r="N14" s="11">
        <v>0.23799999999999999</v>
      </c>
      <c r="O14" s="12">
        <f t="shared" ref="O14:S14" si="11">J14-$I14</f>
        <v>-3.8730890473022417E-6</v>
      </c>
      <c r="P14" s="12">
        <f t="shared" si="11"/>
        <v>-2.1623730890473029E-3</v>
      </c>
      <c r="Q14" s="12">
        <f t="shared" si="11"/>
        <v>-1.2079730890473019E-3</v>
      </c>
      <c r="R14" s="12">
        <f t="shared" si="11"/>
        <v>-3.2407730890473031E-3</v>
      </c>
      <c r="S14" s="12">
        <f t="shared" si="11"/>
        <v>0.21000002691095268</v>
      </c>
      <c r="T14" s="1"/>
      <c r="U14" s="1"/>
      <c r="V14" s="1"/>
      <c r="W14" s="1"/>
      <c r="X14" s="1"/>
      <c r="Y14" s="1"/>
      <c r="Z14" s="1"/>
    </row>
    <row r="15" spans="1:26">
      <c r="A15" s="27"/>
      <c r="B15" s="7" t="s">
        <v>18</v>
      </c>
      <c r="C15" s="9">
        <v>116881484</v>
      </c>
      <c r="D15" s="9">
        <v>68.911917098445599</v>
      </c>
      <c r="E15" s="7" t="s">
        <v>17</v>
      </c>
      <c r="F15" s="9">
        <v>11231615</v>
      </c>
      <c r="G15" s="10">
        <v>729.23976608187104</v>
      </c>
      <c r="H15" s="9">
        <f t="shared" si="7"/>
        <v>128113099</v>
      </c>
      <c r="I15" s="11">
        <f t="shared" si="8"/>
        <v>8.7669528624859813E-2</v>
      </c>
      <c r="J15" s="11">
        <v>8.3894200000000002E-2</v>
      </c>
      <c r="K15" s="11">
        <v>8.6573499999999998E-2</v>
      </c>
      <c r="L15" s="11">
        <v>8.1427299999999994E-2</v>
      </c>
      <c r="M15" s="11">
        <v>8.0065899999999995E-2</v>
      </c>
      <c r="N15" s="11">
        <v>0.47</v>
      </c>
      <c r="O15" s="12">
        <f t="shared" ref="O15:S15" si="12">J15-$I15</f>
        <v>-3.7753286248598111E-3</v>
      </c>
      <c r="P15" s="12">
        <f t="shared" si="12"/>
        <v>-1.0960286248598156E-3</v>
      </c>
      <c r="Q15" s="12">
        <f t="shared" si="12"/>
        <v>-6.2422286248598191E-3</v>
      </c>
      <c r="R15" s="12">
        <f t="shared" si="12"/>
        <v>-7.6036286248598178E-3</v>
      </c>
      <c r="S15" s="12">
        <f t="shared" si="12"/>
        <v>0.38233047137514015</v>
      </c>
      <c r="T15" s="1"/>
      <c r="U15" s="1"/>
      <c r="V15" s="1"/>
      <c r="W15" s="1"/>
      <c r="X15" s="1"/>
      <c r="Y15" s="1"/>
      <c r="Z15" s="1"/>
    </row>
    <row r="16" spans="1:26">
      <c r="A16" s="1"/>
      <c r="B16" s="7" t="s">
        <v>18</v>
      </c>
      <c r="C16" s="9">
        <v>116881484</v>
      </c>
      <c r="D16" s="9">
        <v>68.911917098445599</v>
      </c>
      <c r="E16" s="7" t="s">
        <v>17</v>
      </c>
      <c r="F16" s="9">
        <v>112312662</v>
      </c>
      <c r="G16" s="10">
        <v>729.23976608187104</v>
      </c>
      <c r="H16" s="9">
        <f t="shared" si="7"/>
        <v>229194146</v>
      </c>
      <c r="I16" s="11">
        <f t="shared" si="8"/>
        <v>0.49003285624930404</v>
      </c>
      <c r="J16" s="11">
        <v>0.415462</v>
      </c>
      <c r="K16" s="11">
        <v>0.397866</v>
      </c>
      <c r="L16" s="11">
        <v>0.43350699999999998</v>
      </c>
      <c r="M16" s="11">
        <v>0.43688300000000002</v>
      </c>
      <c r="N16" s="11">
        <v>0.92300000000000004</v>
      </c>
      <c r="O16" s="12">
        <f t="shared" ref="O16:S16" si="13">J16-$I16</f>
        <v>-7.4570856249304041E-2</v>
      </c>
      <c r="P16" s="12">
        <f t="shared" si="13"/>
        <v>-9.2166856249304041E-2</v>
      </c>
      <c r="Q16" s="12">
        <f t="shared" si="13"/>
        <v>-5.6525856249304063E-2</v>
      </c>
      <c r="R16" s="12">
        <f t="shared" si="13"/>
        <v>-5.3149856249304017E-2</v>
      </c>
      <c r="S16" s="12">
        <f t="shared" si="13"/>
        <v>0.432967143750696</v>
      </c>
      <c r="T16" s="1"/>
      <c r="U16" s="1"/>
      <c r="V16" s="1"/>
      <c r="W16" s="1"/>
      <c r="X16" s="1"/>
      <c r="Y16" s="1"/>
      <c r="Z16" s="1"/>
    </row>
    <row r="17" spans="1:26">
      <c r="A17" s="1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7"/>
      <c r="P17" s="7"/>
      <c r="Q17" s="7"/>
      <c r="R17" s="7"/>
      <c r="S17" s="7"/>
      <c r="T17" s="1"/>
      <c r="U17" s="1"/>
      <c r="V17" s="1"/>
      <c r="W17" s="1"/>
      <c r="X17" s="1"/>
      <c r="Y17" s="1"/>
      <c r="Z17" s="1"/>
    </row>
    <row r="18" spans="1:26">
      <c r="B18" s="14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7"/>
      <c r="P18" s="7"/>
      <c r="Q18" s="7"/>
      <c r="R18" s="7"/>
      <c r="S18" s="7"/>
      <c r="T18" s="1"/>
      <c r="U18" s="1"/>
      <c r="V18" s="1"/>
      <c r="W18" s="1"/>
      <c r="X18" s="1"/>
      <c r="Y18" s="1"/>
      <c r="Z18" s="1"/>
    </row>
    <row r="19" spans="1:26" ht="12.75">
      <c r="A19" s="25" t="s">
        <v>37</v>
      </c>
      <c r="B19" s="7" t="s">
        <v>17</v>
      </c>
      <c r="C19" s="9">
        <v>112312662</v>
      </c>
      <c r="D19" s="15">
        <v>729.23976608187104</v>
      </c>
      <c r="E19" s="16" t="s">
        <v>18</v>
      </c>
      <c r="F19" s="17">
        <v>1168133</v>
      </c>
      <c r="G19" s="17">
        <v>68.911917098445599</v>
      </c>
      <c r="H19" s="9">
        <f t="shared" ref="H19:H23" si="14">C19+F19</f>
        <v>113480795</v>
      </c>
      <c r="I19" s="11">
        <f t="shared" ref="I19:I23" si="15">F19/H19</f>
        <v>1.0293662465089358E-2</v>
      </c>
      <c r="J19" s="11">
        <v>4.1640799999999997E-3</v>
      </c>
      <c r="K19" s="11">
        <v>5.7936699999999999E-3</v>
      </c>
      <c r="L19" s="11">
        <v>5.9915400000000001E-3</v>
      </c>
      <c r="M19" s="11">
        <v>6.7922E-3</v>
      </c>
      <c r="N19" s="11">
        <v>0</v>
      </c>
      <c r="O19" s="12">
        <f t="shared" ref="O19:S19" si="16">J19-$I19</f>
        <v>-6.1295824650893583E-3</v>
      </c>
      <c r="P19" s="12">
        <f t="shared" si="16"/>
        <v>-4.4999924650893581E-3</v>
      </c>
      <c r="Q19" s="12">
        <f t="shared" si="16"/>
        <v>-4.3021224650893579E-3</v>
      </c>
      <c r="R19" s="12">
        <f t="shared" si="16"/>
        <v>-3.501462465089358E-3</v>
      </c>
      <c r="S19" s="12">
        <f t="shared" si="16"/>
        <v>-1.0293662465089358E-2</v>
      </c>
      <c r="T19" s="1"/>
      <c r="U19" s="1"/>
      <c r="V19" s="1"/>
      <c r="W19" s="1"/>
      <c r="X19" s="1"/>
      <c r="Y19" s="1"/>
      <c r="Z19" s="1"/>
    </row>
    <row r="20" spans="1:26" ht="12.75">
      <c r="A20" s="26"/>
      <c r="B20" s="7" t="s">
        <v>17</v>
      </c>
      <c r="C20" s="9">
        <v>112312662</v>
      </c>
      <c r="D20" s="15">
        <v>729.23976608187104</v>
      </c>
      <c r="E20" s="16" t="s">
        <v>18</v>
      </c>
      <c r="F20" s="17">
        <v>2336896</v>
      </c>
      <c r="G20" s="17">
        <v>68.911917098445599</v>
      </c>
      <c r="H20" s="9">
        <f t="shared" si="14"/>
        <v>114649558</v>
      </c>
      <c r="I20" s="11">
        <f t="shared" si="15"/>
        <v>2.0382948183716505E-2</v>
      </c>
      <c r="J20" s="11">
        <v>1.4560699999999999E-2</v>
      </c>
      <c r="K20" s="11">
        <v>1.29661E-2</v>
      </c>
      <c r="L20" s="11">
        <v>1.5730299999999999E-2</v>
      </c>
      <c r="M20" s="11">
        <v>1.44978E-2</v>
      </c>
      <c r="N20" s="11">
        <v>0</v>
      </c>
      <c r="O20" s="12">
        <f t="shared" ref="O20:S20" si="17">J20-$I20</f>
        <v>-5.8222481837165059E-3</v>
      </c>
      <c r="P20" s="12">
        <f t="shared" si="17"/>
        <v>-7.4168481837165057E-3</v>
      </c>
      <c r="Q20" s="12">
        <f t="shared" si="17"/>
        <v>-4.6526481837165061E-3</v>
      </c>
      <c r="R20" s="12">
        <f t="shared" si="17"/>
        <v>-5.8851481837165053E-3</v>
      </c>
      <c r="S20" s="12">
        <f t="shared" si="17"/>
        <v>-2.0382948183716505E-2</v>
      </c>
      <c r="T20" s="1"/>
      <c r="U20" s="1"/>
      <c r="V20" s="1"/>
      <c r="W20" s="1"/>
      <c r="X20" s="1"/>
      <c r="Y20" s="1"/>
      <c r="Z20" s="1"/>
    </row>
    <row r="21" spans="1:26" ht="12.75">
      <c r="A21" s="26"/>
      <c r="B21" s="7" t="s">
        <v>17</v>
      </c>
      <c r="C21" s="9">
        <v>112312662</v>
      </c>
      <c r="D21" s="15">
        <v>729.23976608187104</v>
      </c>
      <c r="E21" s="16" t="s">
        <v>18</v>
      </c>
      <c r="F21" s="17">
        <v>3506378</v>
      </c>
      <c r="G21" s="17">
        <v>68.911917098445599</v>
      </c>
      <c r="H21" s="9">
        <f t="shared" si="14"/>
        <v>115819040</v>
      </c>
      <c r="I21" s="11">
        <f t="shared" si="15"/>
        <v>3.0274624966672145E-2</v>
      </c>
      <c r="J21" s="11">
        <v>2.4237600000000002E-2</v>
      </c>
      <c r="K21" s="11">
        <v>2.52017E-2</v>
      </c>
      <c r="L21" s="11">
        <v>2.4805199999999999E-2</v>
      </c>
      <c r="M21" s="11">
        <v>2.4742299999999998E-2</v>
      </c>
      <c r="N21" s="11">
        <v>0</v>
      </c>
      <c r="O21" s="12">
        <f t="shared" ref="O21:S21" si="18">J21-$I21</f>
        <v>-6.0370249666721436E-3</v>
      </c>
      <c r="P21" s="12">
        <f t="shared" si="18"/>
        <v>-5.0729249666721446E-3</v>
      </c>
      <c r="Q21" s="12">
        <f t="shared" si="18"/>
        <v>-5.4694249666721456E-3</v>
      </c>
      <c r="R21" s="12">
        <f t="shared" si="18"/>
        <v>-5.5323249666721468E-3</v>
      </c>
      <c r="S21" s="12">
        <f t="shared" si="18"/>
        <v>-3.0274624966672145E-2</v>
      </c>
      <c r="T21" s="1"/>
      <c r="U21" s="1"/>
      <c r="V21" s="1"/>
      <c r="W21" s="1"/>
      <c r="X21" s="1"/>
      <c r="Y21" s="1"/>
      <c r="Z21" s="1"/>
    </row>
    <row r="22" spans="1:26" ht="12.75">
      <c r="A22" s="27"/>
      <c r="B22" s="7" t="s">
        <v>17</v>
      </c>
      <c r="C22" s="9">
        <v>112312662</v>
      </c>
      <c r="D22" s="15">
        <v>729.23976608187104</v>
      </c>
      <c r="E22" s="16" t="s">
        <v>18</v>
      </c>
      <c r="F22" s="17">
        <v>11685072</v>
      </c>
      <c r="G22" s="17">
        <v>68.911917098445599</v>
      </c>
      <c r="H22" s="9">
        <f t="shared" si="14"/>
        <v>123997734</v>
      </c>
      <c r="I22" s="11">
        <f t="shared" si="15"/>
        <v>9.4236173702980736E-2</v>
      </c>
      <c r="J22" s="11">
        <v>8.5937799999999995E-2</v>
      </c>
      <c r="K22" s="11">
        <v>8.4909799999999994E-2</v>
      </c>
      <c r="L22" s="11">
        <v>8.8565199999999997E-2</v>
      </c>
      <c r="M22" s="11">
        <v>8.47223E-2</v>
      </c>
      <c r="N22" s="11">
        <v>7.0000000000000001E-3</v>
      </c>
      <c r="O22" s="12">
        <f t="shared" ref="O22:S22" si="19">J22-$I22</f>
        <v>-8.2983737029807408E-3</v>
      </c>
      <c r="P22" s="12">
        <f t="shared" si="19"/>
        <v>-9.326373702980742E-3</v>
      </c>
      <c r="Q22" s="12">
        <f t="shared" si="19"/>
        <v>-5.6709737029807389E-3</v>
      </c>
      <c r="R22" s="12">
        <f t="shared" si="19"/>
        <v>-9.5138737029807352E-3</v>
      </c>
      <c r="S22" s="12">
        <f t="shared" si="19"/>
        <v>-8.7236173702980729E-2</v>
      </c>
      <c r="T22" s="1"/>
      <c r="U22" s="1"/>
      <c r="V22" s="1"/>
      <c r="W22" s="1"/>
      <c r="X22" s="1"/>
      <c r="Y22" s="1"/>
      <c r="Z22" s="1"/>
    </row>
    <row r="23" spans="1:26" ht="12.75">
      <c r="A23" s="13"/>
      <c r="B23" s="7" t="s">
        <v>17</v>
      </c>
      <c r="C23" s="9">
        <v>112312662</v>
      </c>
      <c r="D23" s="15">
        <v>729.23976608187104</v>
      </c>
      <c r="E23" s="16" t="s">
        <v>18</v>
      </c>
      <c r="F23" s="17">
        <v>116881484</v>
      </c>
      <c r="G23" s="17">
        <v>68.911917098445599</v>
      </c>
      <c r="H23" s="9">
        <f t="shared" si="14"/>
        <v>229194146</v>
      </c>
      <c r="I23" s="11">
        <f t="shared" si="15"/>
        <v>0.50996714375069596</v>
      </c>
      <c r="J23" s="11">
        <v>0.415462</v>
      </c>
      <c r="K23" s="11">
        <v>0.397866</v>
      </c>
      <c r="L23" s="11">
        <v>0.43350699999999998</v>
      </c>
      <c r="M23" s="11">
        <v>0.43688300000000002</v>
      </c>
      <c r="N23" s="11">
        <v>7.6999999999999999E-2</v>
      </c>
      <c r="O23" s="12">
        <f t="shared" ref="O23:S23" si="20">J23-$I23</f>
        <v>-9.4505143750695964E-2</v>
      </c>
      <c r="P23" s="12">
        <f t="shared" si="20"/>
        <v>-0.11210114375069596</v>
      </c>
      <c r="Q23" s="12">
        <f t="shared" si="20"/>
        <v>-7.6460143750695986E-2</v>
      </c>
      <c r="R23" s="12">
        <f t="shared" si="20"/>
        <v>-7.308414375069594E-2</v>
      </c>
      <c r="S23" s="12">
        <f t="shared" si="20"/>
        <v>-0.43296714375069595</v>
      </c>
      <c r="T23" s="1"/>
      <c r="U23" s="1"/>
      <c r="V23" s="1"/>
      <c r="W23" s="1"/>
      <c r="X23" s="1"/>
      <c r="Y23" s="1"/>
      <c r="Z23" s="1"/>
    </row>
    <row r="24" spans="1:26" ht="12.75">
      <c r="A24" s="13"/>
      <c r="B24" s="14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7"/>
      <c r="P24" s="7"/>
      <c r="Q24" s="7"/>
      <c r="R24" s="7"/>
      <c r="S24" s="7"/>
      <c r="T24" s="1"/>
      <c r="U24" s="1"/>
      <c r="V24" s="1"/>
      <c r="W24" s="1"/>
      <c r="X24" s="1"/>
      <c r="Y24" s="1"/>
      <c r="Z24" s="1"/>
    </row>
    <row r="25" spans="1:26" ht="12.75">
      <c r="A25" s="25" t="s">
        <v>36</v>
      </c>
      <c r="B25" s="7" t="s">
        <v>19</v>
      </c>
      <c r="C25" s="9">
        <v>163116201</v>
      </c>
      <c r="D25" s="15">
        <v>543.28358208955206</v>
      </c>
      <c r="E25" s="16" t="s">
        <v>20</v>
      </c>
      <c r="F25" s="17">
        <v>1706445</v>
      </c>
      <c r="G25" s="15">
        <v>543</v>
      </c>
      <c r="H25" s="9">
        <f t="shared" ref="H25:H29" si="21">C25+F25</f>
        <v>164822646</v>
      </c>
      <c r="I25" s="11">
        <f t="shared" ref="I25:I29" si="22">F25/H25</f>
        <v>1.0353219302158273E-2</v>
      </c>
      <c r="J25" s="11">
        <v>6.8398199999999999E-3</v>
      </c>
      <c r="K25" s="11">
        <v>7.3411099999999996E-3</v>
      </c>
      <c r="L25" s="11">
        <v>8.07218E-3</v>
      </c>
      <c r="M25" s="11">
        <v>1.18014E-2</v>
      </c>
      <c r="N25" s="11">
        <v>1.4E-2</v>
      </c>
      <c r="O25" s="12">
        <f t="shared" ref="O25:S25" si="23">J25-$I25</f>
        <v>-3.5133993021582727E-3</v>
      </c>
      <c r="P25" s="12">
        <f t="shared" si="23"/>
        <v>-3.012109302158273E-3</v>
      </c>
      <c r="Q25" s="12">
        <f t="shared" si="23"/>
        <v>-2.2810393021582727E-3</v>
      </c>
      <c r="R25" s="12">
        <f t="shared" si="23"/>
        <v>1.4481806978417274E-3</v>
      </c>
      <c r="S25" s="12">
        <f t="shared" si="23"/>
        <v>3.6467806978417276E-3</v>
      </c>
      <c r="T25" s="1"/>
      <c r="U25" s="1"/>
      <c r="V25" s="1"/>
      <c r="W25" s="1"/>
      <c r="X25" s="1"/>
      <c r="Y25" s="1"/>
      <c r="Z25" s="1"/>
    </row>
    <row r="26" spans="1:26" ht="12.75">
      <c r="A26" s="26"/>
      <c r="B26" s="7" t="s">
        <v>19</v>
      </c>
      <c r="C26" s="9">
        <v>163116201</v>
      </c>
      <c r="D26" s="15">
        <v>543.28358208955206</v>
      </c>
      <c r="E26" s="16" t="s">
        <v>20</v>
      </c>
      <c r="F26" s="17">
        <v>3414738</v>
      </c>
      <c r="G26" s="15">
        <v>543</v>
      </c>
      <c r="H26" s="9">
        <f t="shared" si="21"/>
        <v>166530939</v>
      </c>
      <c r="I26" s="11">
        <f t="shared" si="22"/>
        <v>2.0505126677992251E-2</v>
      </c>
      <c r="J26" s="11">
        <v>1.4441300000000001E-2</v>
      </c>
      <c r="K26" s="11">
        <v>1.4083699999999999E-2</v>
      </c>
      <c r="L26" s="11">
        <v>1.8057799999999999E-2</v>
      </c>
      <c r="M26" s="11">
        <v>2.2528699999999999E-2</v>
      </c>
      <c r="N26" s="11">
        <v>2.5000000000000001E-2</v>
      </c>
      <c r="O26" s="12">
        <f t="shared" ref="O26:S26" si="24">J26-$I26</f>
        <v>-6.0638266779922505E-3</v>
      </c>
      <c r="P26" s="12">
        <f t="shared" si="24"/>
        <v>-6.4214266779922518E-3</v>
      </c>
      <c r="Q26" s="12">
        <f t="shared" si="24"/>
        <v>-2.4473266779922523E-3</v>
      </c>
      <c r="R26" s="12">
        <f t="shared" si="24"/>
        <v>2.0235733220077476E-3</v>
      </c>
      <c r="S26" s="12">
        <f t="shared" si="24"/>
        <v>4.4948733220077502E-3</v>
      </c>
      <c r="T26" s="1"/>
      <c r="U26" s="1"/>
      <c r="V26" s="1"/>
      <c r="W26" s="1"/>
      <c r="X26" s="1"/>
      <c r="Y26" s="1"/>
      <c r="Z26" s="1"/>
    </row>
    <row r="27" spans="1:26" ht="12.75">
      <c r="A27" s="26"/>
      <c r="B27" s="7" t="s">
        <v>19</v>
      </c>
      <c r="C27" s="9">
        <v>163116201</v>
      </c>
      <c r="D27" s="15">
        <v>543.28358208955206</v>
      </c>
      <c r="E27" s="16" t="s">
        <v>20</v>
      </c>
      <c r="F27" s="17">
        <v>5122538</v>
      </c>
      <c r="G27" s="15">
        <v>543</v>
      </c>
      <c r="H27" s="9">
        <f t="shared" si="21"/>
        <v>168238739</v>
      </c>
      <c r="I27" s="11">
        <f t="shared" si="22"/>
        <v>3.0448028976251422E-2</v>
      </c>
      <c r="J27" s="11">
        <v>2.3926099999999999E-2</v>
      </c>
      <c r="K27" s="11">
        <v>2.64502E-2</v>
      </c>
      <c r="L27" s="11">
        <v>2.7935499999999999E-2</v>
      </c>
      <c r="M27" s="11">
        <v>3.2608999999999999E-2</v>
      </c>
      <c r="N27" s="11">
        <v>3.5999999999999997E-2</v>
      </c>
      <c r="O27" s="12">
        <f t="shared" ref="O27:S27" si="25">J27-$I27</f>
        <v>-6.5219289762514232E-3</v>
      </c>
      <c r="P27" s="12">
        <f t="shared" si="25"/>
        <v>-3.9978289762514219E-3</v>
      </c>
      <c r="Q27" s="12">
        <f t="shared" si="25"/>
        <v>-2.5125289762514234E-3</v>
      </c>
      <c r="R27" s="12">
        <f t="shared" si="25"/>
        <v>2.1609710237485771E-3</v>
      </c>
      <c r="S27" s="12">
        <f t="shared" si="25"/>
        <v>5.5519710237485753E-3</v>
      </c>
      <c r="T27" s="1"/>
      <c r="U27" s="1"/>
      <c r="V27" s="1"/>
      <c r="W27" s="1"/>
      <c r="X27" s="1"/>
      <c r="Y27" s="1"/>
      <c r="Z27" s="1"/>
    </row>
    <row r="28" spans="1:26" ht="12.75">
      <c r="A28" s="27"/>
      <c r="B28" s="7" t="s">
        <v>19</v>
      </c>
      <c r="C28" s="9">
        <v>163116201</v>
      </c>
      <c r="D28" s="15">
        <v>543.28358208955206</v>
      </c>
      <c r="E28" s="16" t="s">
        <v>20</v>
      </c>
      <c r="F28" s="17">
        <v>17070004</v>
      </c>
      <c r="G28" s="15">
        <v>543</v>
      </c>
      <c r="H28" s="9">
        <f t="shared" si="21"/>
        <v>180186205</v>
      </c>
      <c r="I28" s="11">
        <f t="shared" si="22"/>
        <v>9.4735354462901308E-2</v>
      </c>
      <c r="J28" s="11">
        <v>7.6702800000000002E-2</v>
      </c>
      <c r="K28" s="11">
        <v>8.7655200000000003E-2</v>
      </c>
      <c r="L28" s="11">
        <v>8.8509000000000004E-2</v>
      </c>
      <c r="M28" s="11">
        <v>9.3580499999999997E-2</v>
      </c>
      <c r="N28" s="11">
        <v>9.9000000000000005E-2</v>
      </c>
      <c r="O28" s="12">
        <f t="shared" ref="O28:S28" si="26">J28-$I28</f>
        <v>-1.8032554462901307E-2</v>
      </c>
      <c r="P28" s="12">
        <f t="shared" si="26"/>
        <v>-7.0801544629013058E-3</v>
      </c>
      <c r="Q28" s="12">
        <f t="shared" si="26"/>
        <v>-6.226354462901304E-3</v>
      </c>
      <c r="R28" s="12">
        <f t="shared" si="26"/>
        <v>-1.1548544629013113E-3</v>
      </c>
      <c r="S28" s="12">
        <f t="shared" si="26"/>
        <v>4.2646455370986963E-3</v>
      </c>
      <c r="T28" s="1"/>
      <c r="U28" s="1"/>
      <c r="V28" s="1"/>
      <c r="W28" s="1"/>
      <c r="X28" s="1"/>
      <c r="Y28" s="1"/>
      <c r="Z28" s="1"/>
    </row>
    <row r="29" spans="1:26" ht="12.75">
      <c r="A29" s="1"/>
      <c r="B29" s="7" t="s">
        <v>19</v>
      </c>
      <c r="C29" s="9">
        <v>163116201</v>
      </c>
      <c r="D29" s="15">
        <v>543.28358208955206</v>
      </c>
      <c r="E29" s="16" t="s">
        <v>20</v>
      </c>
      <c r="F29" s="17">
        <v>170776049</v>
      </c>
      <c r="G29" s="15">
        <v>543</v>
      </c>
      <c r="H29" s="9">
        <f t="shared" si="21"/>
        <v>333892250</v>
      </c>
      <c r="I29" s="11">
        <f t="shared" si="22"/>
        <v>0.51147053877411053</v>
      </c>
      <c r="J29" s="11">
        <v>0.37683800000000001</v>
      </c>
      <c r="K29" s="11">
        <v>0.371697</v>
      </c>
      <c r="L29" s="11">
        <v>0.45551999999999998</v>
      </c>
      <c r="M29" s="11">
        <v>0.45123400000000002</v>
      </c>
      <c r="N29" s="11">
        <v>0.47499999999999998</v>
      </c>
      <c r="O29" s="12">
        <f t="shared" ref="O29:S29" si="27">J29-$I29</f>
        <v>-0.13463253877411052</v>
      </c>
      <c r="P29" s="12">
        <f t="shared" si="27"/>
        <v>-0.13977353877411053</v>
      </c>
      <c r="Q29" s="12">
        <f t="shared" si="27"/>
        <v>-5.5950538774110548E-2</v>
      </c>
      <c r="R29" s="12">
        <f t="shared" si="27"/>
        <v>-6.0236538774110504E-2</v>
      </c>
      <c r="S29" s="12">
        <f t="shared" si="27"/>
        <v>-3.647053877411055E-2</v>
      </c>
      <c r="T29" s="1"/>
      <c r="U29" s="1"/>
      <c r="V29" s="1"/>
      <c r="W29" s="1"/>
      <c r="X29" s="1"/>
      <c r="Y29" s="1"/>
      <c r="Z29" s="1"/>
    </row>
    <row r="30" spans="1:26" ht="12.75">
      <c r="A30" s="1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7"/>
      <c r="P30" s="7"/>
      <c r="Q30" s="7"/>
      <c r="R30" s="7"/>
      <c r="S30" s="7"/>
      <c r="T30" s="1"/>
      <c r="U30" s="1"/>
      <c r="V30" s="1"/>
      <c r="W30" s="1"/>
      <c r="X30" s="1"/>
      <c r="Y30" s="1"/>
      <c r="Z30" s="1"/>
    </row>
    <row r="31" spans="1:26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>
      <c r="A32" s="1"/>
      <c r="B32" s="2" t="s">
        <v>21</v>
      </c>
      <c r="C32" s="1"/>
      <c r="D32" s="1"/>
      <c r="E32" s="1"/>
      <c r="F32" s="1"/>
      <c r="G32" s="1"/>
      <c r="H32" s="1"/>
      <c r="I32" s="1"/>
      <c r="J32" s="1"/>
      <c r="K32" s="1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"/>
      <c r="B33" s="19" t="s">
        <v>22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20"/>
      <c r="C34" s="4" t="s">
        <v>11</v>
      </c>
      <c r="D34" s="4" t="s">
        <v>12</v>
      </c>
      <c r="E34" s="4" t="s">
        <v>13</v>
      </c>
      <c r="F34" s="4" t="s">
        <v>14</v>
      </c>
      <c r="G34" s="4" t="s">
        <v>15</v>
      </c>
      <c r="H34" s="6" t="s">
        <v>23</v>
      </c>
      <c r="I34" s="4"/>
      <c r="J34" s="4" t="s">
        <v>24</v>
      </c>
      <c r="K34" s="4" t="s">
        <v>25</v>
      </c>
      <c r="L34" s="7"/>
      <c r="M34" s="2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22" t="s">
        <v>26</v>
      </c>
      <c r="C35" s="11">
        <f t="shared" ref="C35:G35" si="28">AVERAGE(O25:O28)</f>
        <v>-8.5329273548258137E-3</v>
      </c>
      <c r="D35" s="11">
        <f t="shared" si="28"/>
        <v>-5.1278798548258127E-3</v>
      </c>
      <c r="E35" s="11">
        <f t="shared" si="28"/>
        <v>-3.3668123548258131E-3</v>
      </c>
      <c r="F35" s="11">
        <f t="shared" si="28"/>
        <v>1.1194676451741852E-3</v>
      </c>
      <c r="G35" s="11">
        <f t="shared" si="28"/>
        <v>4.4895676451741874E-3</v>
      </c>
      <c r="H35" s="11">
        <f>D25/G25</f>
        <v>1.000522250625326</v>
      </c>
      <c r="I35" s="9" t="s">
        <v>27</v>
      </c>
      <c r="J35" s="7" t="s">
        <v>19</v>
      </c>
      <c r="K35" s="23" t="s">
        <v>28</v>
      </c>
      <c r="L35" s="7"/>
      <c r="M35" s="2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22" t="s">
        <v>29</v>
      </c>
      <c r="C36" s="11">
        <f>AVERAGE(O6:O9)</f>
        <v>-2.5754764538818832E-3</v>
      </c>
      <c r="D36" s="11">
        <f>AVERAGE(P6:P9)</f>
        <v>-8.446989538818824E-4</v>
      </c>
      <c r="E36" s="11">
        <f>AVERAGE(Q6:Q9)</f>
        <v>-4.9194639538818839E-3</v>
      </c>
      <c r="F36" s="11">
        <f>AVERAGE(R6:R9)</f>
        <v>-1.2473964538818813E-3</v>
      </c>
      <c r="G36" s="11">
        <f>AVERAGE(S6:S9)</f>
        <v>1.3240878546118117E-2</v>
      </c>
      <c r="H36" s="11">
        <f>D6/G6</f>
        <v>0.81434773064292898</v>
      </c>
      <c r="I36" s="9" t="s">
        <v>30</v>
      </c>
      <c r="J36" s="7" t="s">
        <v>16</v>
      </c>
      <c r="K36" s="23" t="s">
        <v>31</v>
      </c>
      <c r="L36" s="7"/>
      <c r="M36" s="2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22" t="s">
        <v>32</v>
      </c>
      <c r="C37" s="11">
        <f t="shared" ref="C37:G37" si="29">AVERAGE(O19:O22)</f>
        <v>-6.5718073296146869E-3</v>
      </c>
      <c r="D37" s="11">
        <f t="shared" si="29"/>
        <v>-6.5790348296146878E-3</v>
      </c>
      <c r="E37" s="11">
        <f t="shared" si="29"/>
        <v>-5.0237923296146871E-3</v>
      </c>
      <c r="F37" s="11">
        <f t="shared" si="29"/>
        <v>-6.1082023296146863E-3</v>
      </c>
      <c r="G37" s="11">
        <f t="shared" si="29"/>
        <v>-3.7046852329614688E-2</v>
      </c>
      <c r="H37" s="11">
        <f>D19/G19</f>
        <v>10.58220111682715</v>
      </c>
      <c r="I37" s="9" t="s">
        <v>33</v>
      </c>
      <c r="J37" s="7" t="s">
        <v>17</v>
      </c>
      <c r="K37" s="23" t="s">
        <v>34</v>
      </c>
      <c r="L37" s="7"/>
      <c r="M37" s="2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22" t="s">
        <v>35</v>
      </c>
      <c r="C38" s="11">
        <f t="shared" ref="C38:G38" si="30">AVERAGE(O12:O15)</f>
        <v>-2.5348582569455864E-4</v>
      </c>
      <c r="D38" s="11">
        <f t="shared" si="30"/>
        <v>-6.3478582569456059E-4</v>
      </c>
      <c r="E38" s="11">
        <f t="shared" si="30"/>
        <v>-2.1627733256945609E-3</v>
      </c>
      <c r="F38" s="11">
        <f t="shared" si="30"/>
        <v>-3.6224908256945612E-3</v>
      </c>
      <c r="G38" s="11">
        <f t="shared" si="30"/>
        <v>0.20849371417430543</v>
      </c>
      <c r="H38" s="11">
        <f>D12/G12</f>
        <v>9.4498298507090642E-2</v>
      </c>
      <c r="I38" s="24">
        <v>4.8611111111111112E-2</v>
      </c>
      <c r="J38" s="7" t="s">
        <v>18</v>
      </c>
      <c r="K38" s="23" t="s">
        <v>31</v>
      </c>
      <c r="L38" s="7"/>
      <c r="M38" s="2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9">
    <mergeCell ref="J3:N3"/>
    <mergeCell ref="O3:S3"/>
    <mergeCell ref="A6:A9"/>
    <mergeCell ref="A12:A15"/>
    <mergeCell ref="A19:A22"/>
    <mergeCell ref="A25:A28"/>
    <mergeCell ref="B3:D3"/>
    <mergeCell ref="E3:G3"/>
    <mergeCell ref="H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Sebastian Schoenherr</cp:lastModifiedBy>
  <dcterms:modified xsi:type="dcterms:W3CDTF">2020-10-16T15:58:57Z</dcterms:modified>
</cp:coreProperties>
</file>