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4"/>
  <workbookPr defaultThemeVersion="166925"/>
  <mc:AlternateContent xmlns:mc="http://schemas.openxmlformats.org/markup-compatibility/2006">
    <mc:Choice Requires="x15">
      <x15ac:absPath xmlns:x15ac="http://schemas.microsoft.com/office/spreadsheetml/2010/11/ac" url="/Users/jelacqua/Documents/Blainey lab/NickSeq/paper/genome research/second round of reviews/supplement/"/>
    </mc:Choice>
  </mc:AlternateContent>
  <xr:revisionPtr revIDLastSave="0" documentId="13_ncr:1_{91544915-74EF-2D49-9296-BC258FF3A6B6}" xr6:coauthVersionLast="36" xr6:coauthVersionMax="36" xr10:uidLastSave="{00000000-0000-0000-0000-000000000000}"/>
  <bookViews>
    <workbookView xWindow="760" yWindow="460" windowWidth="28040" windowHeight="15960" xr2:uid="{B919B744-7DA4-154F-85A4-2650F87336B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5" i="1" l="1"/>
  <c r="F26" i="1"/>
  <c r="F27" i="1"/>
  <c r="F28" i="1"/>
  <c r="F29" i="1"/>
  <c r="F30" i="1"/>
  <c r="F31" i="1"/>
  <c r="F32" i="1"/>
  <c r="F24" i="1"/>
  <c r="G19" i="1"/>
  <c r="G17" i="1"/>
  <c r="G15" i="1"/>
  <c r="G13" i="1"/>
  <c r="D9" i="1"/>
  <c r="D8" i="1"/>
  <c r="D7" i="1"/>
  <c r="F3" i="1"/>
  <c r="E8" i="1" s="1"/>
  <c r="F8" i="1" s="1"/>
  <c r="E7" i="1" l="1"/>
  <c r="F7" i="1" s="1"/>
  <c r="E9" i="1"/>
  <c r="F9" i="1" s="1"/>
</calcChain>
</file>

<file path=xl/sharedStrings.xml><?xml version="1.0" encoding="utf-8"?>
<sst xmlns="http://schemas.openxmlformats.org/spreadsheetml/2006/main" count="33" uniqueCount="26">
  <si>
    <t>Maximum transition mutation signal</t>
  </si>
  <si>
    <t>Number of bootstraps performed</t>
  </si>
  <si>
    <t>Maximum signal in bootstraps</t>
  </si>
  <si>
    <t>Number of false-positives identified in bootstraps</t>
  </si>
  <si>
    <t>Number of base pairs in MACS2 peaks in a typical plasmid experiment</t>
  </si>
  <si>
    <t>Estimated false-positive rate per nucleotide in MACS2 peaks</t>
  </si>
  <si>
    <t>Plasmid DNA, no nicking treatment (data shown in Fig. 3A, top), bootstrapping to estimate false-positive rate</t>
  </si>
  <si>
    <t>Estimated number of false-positive across experiments on different classes of DNA</t>
  </si>
  <si>
    <t>DNA class</t>
  </si>
  <si>
    <t>Number of bp contained in MACS2 peaks</t>
  </si>
  <si>
    <t>Fraction of DNA contained in MACS2 peaks</t>
  </si>
  <si>
    <t>Estimated number of false-positives per experiment</t>
  </si>
  <si>
    <t>Number of experiments performed that will result in 1 false-positive</t>
  </si>
  <si>
    <t>Plasmid</t>
  </si>
  <si>
    <t>Human genome</t>
  </si>
  <si>
    <t>Reference length in bp</t>
  </si>
  <si>
    <t>Nick pentrance</t>
  </si>
  <si>
    <t>Nick locus</t>
  </si>
  <si>
    <t>Transition mutation signal</t>
  </si>
  <si>
    <t>Minimum signal in bootstraps</t>
  </si>
  <si>
    <t>Fraction of bootstraps with signal above 0.05</t>
  </si>
  <si>
    <t>Estimated false-negative rate</t>
  </si>
  <si>
    <t>Bootstrapping plasmid DNA with different nick penetrances (data shown in Fig. S7) to estimate false-negative rate</t>
  </si>
  <si>
    <r>
      <t>E. coli</t>
    </r>
    <r>
      <rPr>
        <sz val="10"/>
        <color theme="1"/>
        <rFont val="Arial"/>
        <family val="2"/>
      </rPr>
      <t xml:space="preserve"> genome</t>
    </r>
  </si>
  <si>
    <r>
      <t xml:space="preserve">Bootstrapping </t>
    </r>
    <r>
      <rPr>
        <b/>
        <i/>
        <sz val="10"/>
        <color theme="1"/>
        <rFont val="Arial"/>
        <family val="2"/>
      </rPr>
      <t>E. coli</t>
    </r>
    <r>
      <rPr>
        <b/>
        <sz val="10"/>
        <color theme="1"/>
        <rFont val="Arial"/>
        <family val="2"/>
      </rPr>
      <t xml:space="preserve"> genomic DNA (data shown in Fig. 5) to estimate false negative rate</t>
    </r>
  </si>
  <si>
    <r>
      <t>Supplemental Table S2: Bootstrapping to estimate false-positive and false-negative rates of DENT-seq.</t>
    </r>
    <r>
      <rPr>
        <sz val="10"/>
        <color theme="1"/>
        <rFont val="Arial"/>
        <family val="2"/>
      </rPr>
      <t xml:space="preserve"> Determining false-positive and false-negative rates for our method is challenging to perform due to the lack of a rigorous ground-truth definition for true-positive nicks in samples we are able to generate with nicking enzymes. That is, false-positives cannot be definitively differentiated from pre-existing nicks in a sample (or those created during DNA purification and handling) or from off-target and sequence non-specific activities of the chosen nicking treatment (e.g. nicking endonuclease), while false-negatives cannot be differentiated from incomplete nicking by the nuclease treatment. Here we attempt to estimate these rates by bootstrapping sequence reads in our datasets. First, a false-positive rate is estimated per nucleotide encompassed by MACS2 peaks by bootstrapping plasmid data where no nicking treatment was performed. The highest transition mutation signal observed across 10,000 bootstrap resamples was</t>
    </r>
    <r>
      <rPr>
        <b/>
        <sz val="10"/>
        <color theme="1"/>
        <rFont val="Arial"/>
        <family val="2"/>
      </rPr>
      <t xml:space="preserve"> </t>
    </r>
    <r>
      <rPr>
        <sz val="10"/>
        <color theme="1"/>
        <rFont val="Arial"/>
        <family val="2"/>
      </rPr>
      <t xml:space="preserve">0.031, which is below the signal seen even in our sample with a 1/1,000 nick penetrance in Fig. S7. We apply these bootstrapping results to estimate the number of false-positive nick calls in experiments on different classes of DNA. Next, a false-negative rate is estimated for our plasmid data at different nick penetrances. For nick penetrances of 1/100 and above, mutational signal remains high in all 10,000 bootstrap resamples and no false-negatives occur. At 1/1,000 nick penetrance, 12.18% of the 10,000 bootstrap resamples have signal below 0.05 and are classified as false-negatives. Similar performance was achieved when performing 1,000 bootstrap resamples the data on </t>
    </r>
    <r>
      <rPr>
        <i/>
        <sz val="10"/>
        <color theme="1"/>
        <rFont val="Arial"/>
        <family val="2"/>
      </rPr>
      <t>E. coli</t>
    </r>
    <r>
      <rPr>
        <sz val="10"/>
        <color theme="1"/>
        <rFont val="Arial"/>
        <family val="2"/>
      </rPr>
      <t xml:space="preserve"> genomic DNA. The 0.05 mutational signal cutoff for nick calling is conservative and could be lowered to reduce the number of false-negatives for low penetrance nicks with minimal effect on false-positives under the conditions we used.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</si>
</sst>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00"/>
    <numFmt numFmtId="166" formatCode="0.000E+00"/>
    <numFmt numFmtId="167" formatCode="0.000000"/>
  </numFmts>
  <fonts count="5" x14ac:knownFonts="1">
    <font>
      <sz val="12"/>
      <color theme="1"/>
      <name val="Calibri"/>
      <family val="2"/>
      <scheme val="minor"/>
    </font>
    <font>
      <b/>
      <sz val="10"/>
      <color theme="1"/>
      <name val="Arial"/>
      <family val="2"/>
    </font>
    <font>
      <sz val="10"/>
      <color theme="1"/>
      <name val="Arial"/>
      <family val="2"/>
    </font>
    <font>
      <i/>
      <sz val="10"/>
      <color theme="1"/>
      <name val="Arial"/>
      <family val="2"/>
    </font>
    <font>
      <b/>
      <i/>
      <sz val="10"/>
      <color theme="1"/>
      <name val="Arial"/>
      <family val="2"/>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s>
  <cellStyleXfs count="1">
    <xf numFmtId="0" fontId="0" fillId="0" borderId="0"/>
  </cellStyleXfs>
  <cellXfs count="35">
    <xf numFmtId="0" fontId="0" fillId="0" borderId="0" xfId="0"/>
    <xf numFmtId="0" fontId="2" fillId="0" borderId="0" xfId="0" applyFont="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3" fontId="2" fillId="0" borderId="1" xfId="0" applyNumberFormat="1" applyFont="1" applyBorder="1" applyAlignment="1">
      <alignment horizontal="center" vertical="center"/>
    </xf>
    <xf numFmtId="0" fontId="2" fillId="0" borderId="0" xfId="0" applyFont="1" applyAlignment="1">
      <alignment vertical="center"/>
    </xf>
    <xf numFmtId="0" fontId="3" fillId="0" borderId="1" xfId="0" applyFont="1" applyBorder="1" applyAlignment="1">
      <alignment horizontal="center" vertical="center"/>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xf>
    <xf numFmtId="3" fontId="2" fillId="0" borderId="1" xfId="0" applyNumberFormat="1" applyFont="1" applyBorder="1" applyAlignment="1">
      <alignment horizontal="center" vertical="center" wrapText="1"/>
    </xf>
    <xf numFmtId="166" fontId="2" fillId="0" borderId="1" xfId="0" applyNumberFormat="1" applyFont="1" applyBorder="1" applyAlignment="1">
      <alignment horizontal="center" vertical="center"/>
    </xf>
    <xf numFmtId="164" fontId="2" fillId="0" borderId="1" xfId="0" applyNumberFormat="1" applyFont="1" applyBorder="1" applyAlignment="1">
      <alignment horizontal="center" vertical="center"/>
    </xf>
    <xf numFmtId="167" fontId="2" fillId="0" borderId="1" xfId="0" applyNumberFormat="1" applyFont="1" applyBorder="1" applyAlignment="1">
      <alignment horizontal="center" vertical="center"/>
    </xf>
    <xf numFmtId="2" fontId="2" fillId="0" borderId="1" xfId="0" applyNumberFormat="1" applyFont="1" applyBorder="1" applyAlignment="1">
      <alignment horizontal="center" vertical="center"/>
    </xf>
    <xf numFmtId="0" fontId="1" fillId="0" borderId="0" xfId="0" applyFont="1" applyAlignment="1">
      <alignment horizontal="left" vertical="top" wrapText="1"/>
    </xf>
    <xf numFmtId="0" fontId="2" fillId="0" borderId="0" xfId="0" applyFont="1" applyAlignment="1">
      <alignment horizontal="left" vertical="top" wrapText="1"/>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2" fillId="0" borderId="0" xfId="0" applyFont="1" applyAlignment="1">
      <alignment vertical="center"/>
    </xf>
    <xf numFmtId="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64" fontId="2" fillId="0" borderId="2" xfId="0" applyNumberFormat="1" applyFont="1" applyBorder="1" applyAlignment="1">
      <alignment horizontal="center" vertical="center" wrapText="1"/>
    </xf>
    <xf numFmtId="164" fontId="2" fillId="0" borderId="3"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2" fillId="0" borderId="5" xfId="0" applyFont="1" applyBorder="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2" fillId="0" borderId="6" xfId="0" applyFont="1" applyBorder="1" applyAlignment="1">
      <alignment horizontal="center"/>
    </xf>
    <xf numFmtId="10" fontId="2" fillId="0" borderId="1" xfId="0" applyNumberFormat="1" applyFont="1" applyBorder="1" applyAlignment="1">
      <alignment horizontal="center" vertical="center" wrapText="1"/>
    </xf>
    <xf numFmtId="3" fontId="2" fillId="0" borderId="2" xfId="0" applyNumberFormat="1"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477F0-872B-DA4C-81A9-E1B3565E281D}">
  <dimension ref="A1:G34"/>
  <sheetViews>
    <sheetView tabSelected="1" zoomScaleNormal="100" workbookViewId="0">
      <selection sqref="A1:F1"/>
    </sheetView>
  </sheetViews>
  <sheetFormatPr baseColWidth="10" defaultRowHeight="13" x14ac:dyDescent="0.15"/>
  <cols>
    <col min="1" max="1" width="15.83203125" style="1" customWidth="1"/>
    <col min="2" max="2" width="16.1640625" style="1" customWidth="1"/>
    <col min="3" max="3" width="18.33203125" style="1" customWidth="1"/>
    <col min="4" max="4" width="22.33203125" style="1" customWidth="1"/>
    <col min="5" max="5" width="21.5" style="1" customWidth="1"/>
    <col min="6" max="6" width="20.6640625" style="1" customWidth="1"/>
    <col min="7" max="16384" width="10.83203125" style="1"/>
  </cols>
  <sheetData>
    <row r="1" spans="1:7" ht="20" customHeight="1" x14ac:dyDescent="0.15">
      <c r="A1" s="18" t="s">
        <v>6</v>
      </c>
      <c r="B1" s="18"/>
      <c r="C1" s="18"/>
      <c r="D1" s="18"/>
      <c r="E1" s="18"/>
      <c r="F1" s="18"/>
    </row>
    <row r="2" spans="1:7" ht="75" customHeight="1" x14ac:dyDescent="0.15">
      <c r="A2" s="2" t="s">
        <v>0</v>
      </c>
      <c r="B2" s="2" t="s">
        <v>1</v>
      </c>
      <c r="C2" s="2" t="s">
        <v>2</v>
      </c>
      <c r="D2" s="2" t="s">
        <v>3</v>
      </c>
      <c r="E2" s="2" t="s">
        <v>4</v>
      </c>
      <c r="F2" s="2" t="s">
        <v>5</v>
      </c>
    </row>
    <row r="3" spans="1:7" s="5" customFormat="1" ht="20" customHeight="1" x14ac:dyDescent="0.2">
      <c r="A3" s="3">
        <v>2.7E-2</v>
      </c>
      <c r="B3" s="4">
        <v>10000</v>
      </c>
      <c r="C3" s="3">
        <v>3.1E-2</v>
      </c>
      <c r="D3" s="3">
        <v>0</v>
      </c>
      <c r="E3" s="4">
        <v>1567</v>
      </c>
      <c r="F3" s="12">
        <f>1/E3/B3</f>
        <v>6.3816209317166561E-8</v>
      </c>
    </row>
    <row r="4" spans="1:7" ht="75" customHeight="1" x14ac:dyDescent="0.15">
      <c r="A4" s="20"/>
      <c r="B4" s="20"/>
      <c r="C4" s="20"/>
      <c r="D4" s="20"/>
      <c r="E4" s="20"/>
      <c r="F4" s="20"/>
    </row>
    <row r="5" spans="1:7" ht="20" customHeight="1" x14ac:dyDescent="0.15">
      <c r="A5" s="18" t="s">
        <v>7</v>
      </c>
      <c r="B5" s="19"/>
      <c r="C5" s="19"/>
      <c r="D5" s="19"/>
      <c r="E5" s="19"/>
      <c r="F5" s="19"/>
    </row>
    <row r="6" spans="1:7" ht="75" customHeight="1" x14ac:dyDescent="0.15">
      <c r="A6" s="2" t="s">
        <v>8</v>
      </c>
      <c r="B6" s="2" t="s">
        <v>15</v>
      </c>
      <c r="C6" s="2" t="s">
        <v>9</v>
      </c>
      <c r="D6" s="2" t="s">
        <v>10</v>
      </c>
      <c r="E6" s="2" t="s">
        <v>11</v>
      </c>
      <c r="F6" s="2" t="s">
        <v>12</v>
      </c>
    </row>
    <row r="7" spans="1:7" ht="20" customHeight="1" x14ac:dyDescent="0.15">
      <c r="A7" s="3" t="s">
        <v>13</v>
      </c>
      <c r="B7" s="4">
        <v>7305</v>
      </c>
      <c r="C7" s="4">
        <v>1567</v>
      </c>
      <c r="D7" s="13">
        <f>C7/B7</f>
        <v>0.21451060917180015</v>
      </c>
      <c r="E7" s="3">
        <f>C7*$F$3</f>
        <v>1E-4</v>
      </c>
      <c r="F7" s="4">
        <f>1/E7</f>
        <v>10000</v>
      </c>
    </row>
    <row r="8" spans="1:7" ht="20" customHeight="1" x14ac:dyDescent="0.15">
      <c r="A8" s="6" t="s">
        <v>23</v>
      </c>
      <c r="B8" s="4">
        <v>4622358</v>
      </c>
      <c r="C8" s="4">
        <v>992737</v>
      </c>
      <c r="D8" s="13">
        <f>C8/B8</f>
        <v>0.21476852290540888</v>
      </c>
      <c r="E8" s="13">
        <f>C8*$F$3</f>
        <v>6.3352712188895974E-2</v>
      </c>
      <c r="F8" s="15">
        <f>1/E8</f>
        <v>15.784643868416309</v>
      </c>
    </row>
    <row r="9" spans="1:7" ht="20" customHeight="1" x14ac:dyDescent="0.15">
      <c r="A9" s="3" t="s">
        <v>14</v>
      </c>
      <c r="B9" s="4">
        <v>3148637547</v>
      </c>
      <c r="C9" s="4">
        <v>4039938</v>
      </c>
      <c r="D9" s="14">
        <f>C9/B9</f>
        <v>1.2830749616923119E-3</v>
      </c>
      <c r="E9" s="13">
        <f>C9*$F$3</f>
        <v>0.25781352903637522</v>
      </c>
      <c r="F9" s="15">
        <f>1/E9</f>
        <v>3.8787723970021326</v>
      </c>
    </row>
    <row r="10" spans="1:7" ht="75" customHeight="1" x14ac:dyDescent="0.15">
      <c r="A10" s="26"/>
      <c r="B10" s="26"/>
      <c r="C10" s="26"/>
      <c r="D10" s="26"/>
      <c r="E10" s="26"/>
      <c r="F10" s="26"/>
      <c r="G10" s="26"/>
    </row>
    <row r="11" spans="1:7" ht="20" customHeight="1" x14ac:dyDescent="0.15">
      <c r="A11" s="25" t="s">
        <v>22</v>
      </c>
      <c r="B11" s="25"/>
      <c r="C11" s="25"/>
      <c r="D11" s="25"/>
      <c r="E11" s="25"/>
      <c r="F11" s="25"/>
      <c r="G11" s="25"/>
    </row>
    <row r="12" spans="1:7" ht="75" customHeight="1" x14ac:dyDescent="0.15">
      <c r="A12" s="2" t="s">
        <v>16</v>
      </c>
      <c r="B12" s="2" t="s">
        <v>17</v>
      </c>
      <c r="C12" s="2" t="s">
        <v>18</v>
      </c>
      <c r="D12" s="7" t="s">
        <v>1</v>
      </c>
      <c r="E12" s="2" t="s">
        <v>19</v>
      </c>
      <c r="F12" s="2" t="s">
        <v>20</v>
      </c>
      <c r="G12" s="2" t="s">
        <v>21</v>
      </c>
    </row>
    <row r="13" spans="1:7" ht="20" customHeight="1" x14ac:dyDescent="0.15">
      <c r="A13" s="21">
        <v>1</v>
      </c>
      <c r="B13" s="11">
        <v>2422</v>
      </c>
      <c r="C13" s="2">
        <v>0.32900000000000001</v>
      </c>
      <c r="D13" s="29">
        <v>10000</v>
      </c>
      <c r="E13" s="2">
        <v>0.316</v>
      </c>
      <c r="F13" s="23">
        <v>1</v>
      </c>
      <c r="G13" s="27">
        <f>MAX(1-F13, 1/$D$13)</f>
        <v>1E-4</v>
      </c>
    </row>
    <row r="14" spans="1:7" ht="20" customHeight="1" x14ac:dyDescent="0.15">
      <c r="A14" s="22"/>
      <c r="B14" s="11">
        <v>4884</v>
      </c>
      <c r="C14" s="2">
        <v>0.29499999999999998</v>
      </c>
      <c r="D14" s="22"/>
      <c r="E14" s="2">
        <v>0.28599999999999998</v>
      </c>
      <c r="F14" s="24"/>
      <c r="G14" s="28"/>
    </row>
    <row r="15" spans="1:7" ht="20" customHeight="1" x14ac:dyDescent="0.15">
      <c r="A15" s="21">
        <v>0.1</v>
      </c>
      <c r="B15" s="11">
        <v>2422</v>
      </c>
      <c r="C15" s="2">
        <v>0.32300000000000001</v>
      </c>
      <c r="D15" s="22"/>
      <c r="E15" s="2">
        <v>0.312</v>
      </c>
      <c r="F15" s="23">
        <v>1</v>
      </c>
      <c r="G15" s="27">
        <f>MAX(1-F15, 1/$D$13)</f>
        <v>1E-4</v>
      </c>
    </row>
    <row r="16" spans="1:7" ht="20" customHeight="1" x14ac:dyDescent="0.15">
      <c r="A16" s="22"/>
      <c r="B16" s="11">
        <v>4884</v>
      </c>
      <c r="C16" s="2">
        <v>0.29399999999999998</v>
      </c>
      <c r="D16" s="22"/>
      <c r="E16" s="2">
        <v>0.27700000000000002</v>
      </c>
      <c r="F16" s="24"/>
      <c r="G16" s="28"/>
    </row>
    <row r="17" spans="1:7" ht="20" customHeight="1" x14ac:dyDescent="0.15">
      <c r="A17" s="21">
        <v>0.01</v>
      </c>
      <c r="B17" s="11">
        <v>2422</v>
      </c>
      <c r="C17" s="2">
        <v>0.25600000000000001</v>
      </c>
      <c r="D17" s="22"/>
      <c r="E17" s="2">
        <v>0.249</v>
      </c>
      <c r="F17" s="23">
        <v>1</v>
      </c>
      <c r="G17" s="27">
        <f>MAX(1-F17, 1/$D$13)</f>
        <v>1E-4</v>
      </c>
    </row>
    <row r="18" spans="1:7" ht="20" customHeight="1" x14ac:dyDescent="0.15">
      <c r="A18" s="22"/>
      <c r="B18" s="11">
        <v>4884</v>
      </c>
      <c r="C18" s="2">
        <v>0.23799999999999999</v>
      </c>
      <c r="D18" s="22"/>
      <c r="E18" s="2">
        <v>0.222</v>
      </c>
      <c r="F18" s="24"/>
      <c r="G18" s="28"/>
    </row>
    <row r="19" spans="1:7" ht="20" customHeight="1" x14ac:dyDescent="0.15">
      <c r="A19" s="31">
        <v>1E-4</v>
      </c>
      <c r="B19" s="11">
        <v>2422</v>
      </c>
      <c r="C19" s="2">
        <v>6.4699999999999994E-2</v>
      </c>
      <c r="D19" s="22"/>
      <c r="E19" s="2">
        <v>5.8700000000000002E-2</v>
      </c>
      <c r="F19" s="27">
        <v>0.87819999999999998</v>
      </c>
      <c r="G19" s="27">
        <f>MAX(1-F19, 1/$D$13)</f>
        <v>0.12180000000000002</v>
      </c>
    </row>
    <row r="20" spans="1:7" ht="20" customHeight="1" x14ac:dyDescent="0.15">
      <c r="A20" s="22"/>
      <c r="B20" s="11">
        <v>4884</v>
      </c>
      <c r="C20" s="9">
        <v>0.06</v>
      </c>
      <c r="D20" s="22"/>
      <c r="E20" s="9">
        <v>4.5999999999999999E-2</v>
      </c>
      <c r="F20" s="28"/>
      <c r="G20" s="28"/>
    </row>
    <row r="21" spans="1:7" ht="75" customHeight="1" x14ac:dyDescent="0.15">
      <c r="A21" s="30"/>
      <c r="B21" s="30"/>
      <c r="C21" s="30"/>
      <c r="D21" s="30"/>
      <c r="E21" s="30"/>
      <c r="F21" s="30"/>
      <c r="G21" s="30"/>
    </row>
    <row r="22" spans="1:7" ht="20" customHeight="1" x14ac:dyDescent="0.15">
      <c r="A22" s="18" t="s">
        <v>24</v>
      </c>
      <c r="B22" s="18"/>
      <c r="C22" s="18"/>
      <c r="D22" s="18"/>
      <c r="E22" s="18"/>
      <c r="F22" s="18"/>
    </row>
    <row r="23" spans="1:7" ht="75" customHeight="1" x14ac:dyDescent="0.15">
      <c r="A23" s="3" t="s">
        <v>17</v>
      </c>
      <c r="B23" s="2" t="s">
        <v>18</v>
      </c>
      <c r="C23" s="8" t="s">
        <v>1</v>
      </c>
      <c r="D23" s="2" t="s">
        <v>19</v>
      </c>
      <c r="E23" s="2" t="s">
        <v>20</v>
      </c>
      <c r="F23" s="2" t="s">
        <v>21</v>
      </c>
    </row>
    <row r="24" spans="1:7" ht="20" customHeight="1" x14ac:dyDescent="0.15">
      <c r="A24" s="4">
        <v>231867</v>
      </c>
      <c r="B24" s="3">
        <v>0.52600000000000002</v>
      </c>
      <c r="C24" s="32">
        <v>1000</v>
      </c>
      <c r="D24" s="3">
        <v>0.501</v>
      </c>
      <c r="E24" s="10">
        <v>1</v>
      </c>
      <c r="F24" s="3">
        <f>MAX(1-E24, 1/$C$24)</f>
        <v>1E-3</v>
      </c>
    </row>
    <row r="25" spans="1:7" ht="20" customHeight="1" x14ac:dyDescent="0.15">
      <c r="A25" s="4">
        <v>1142933</v>
      </c>
      <c r="B25" s="3">
        <v>0.90300000000000002</v>
      </c>
      <c r="C25" s="33"/>
      <c r="D25" s="10">
        <v>0.83</v>
      </c>
      <c r="E25" s="10">
        <v>1</v>
      </c>
      <c r="F25" s="3">
        <f t="shared" ref="F25:F32" si="0">MAX(1-E25, 1/$C$24)</f>
        <v>1E-3</v>
      </c>
    </row>
    <row r="26" spans="1:7" ht="20" customHeight="1" x14ac:dyDescent="0.15">
      <c r="A26" s="4">
        <v>2646965</v>
      </c>
      <c r="B26" s="10">
        <v>0.28000000000000003</v>
      </c>
      <c r="C26" s="33"/>
      <c r="D26" s="3">
        <v>0.24399999999999999</v>
      </c>
      <c r="E26" s="10">
        <v>1</v>
      </c>
      <c r="F26" s="3">
        <f t="shared" si="0"/>
        <v>1E-3</v>
      </c>
    </row>
    <row r="27" spans="1:7" ht="20" customHeight="1" x14ac:dyDescent="0.15">
      <c r="A27" s="4">
        <v>3349191</v>
      </c>
      <c r="B27" s="3">
        <v>0.39300000000000002</v>
      </c>
      <c r="C27" s="33"/>
      <c r="D27" s="3">
        <v>0.373</v>
      </c>
      <c r="E27" s="10">
        <v>1</v>
      </c>
      <c r="F27" s="3">
        <f t="shared" si="0"/>
        <v>1E-3</v>
      </c>
    </row>
    <row r="28" spans="1:7" ht="20" customHeight="1" x14ac:dyDescent="0.15">
      <c r="A28" s="4">
        <v>3349437</v>
      </c>
      <c r="B28" s="3">
        <v>0.309</v>
      </c>
      <c r="C28" s="33"/>
      <c r="D28" s="3">
        <v>0.28899999999999998</v>
      </c>
      <c r="E28" s="10">
        <v>1</v>
      </c>
      <c r="F28" s="3">
        <f t="shared" si="0"/>
        <v>1E-3</v>
      </c>
    </row>
    <row r="29" spans="1:7" ht="20" customHeight="1" x14ac:dyDescent="0.15">
      <c r="A29" s="4">
        <v>3906462</v>
      </c>
      <c r="B29" s="3">
        <v>0.42299999999999999</v>
      </c>
      <c r="C29" s="33"/>
      <c r="D29" s="3">
        <v>0.39500000000000002</v>
      </c>
      <c r="E29" s="10">
        <v>1</v>
      </c>
      <c r="F29" s="3">
        <f t="shared" si="0"/>
        <v>1E-3</v>
      </c>
    </row>
    <row r="30" spans="1:7" ht="20" customHeight="1" x14ac:dyDescent="0.15">
      <c r="A30" s="4">
        <v>4016944</v>
      </c>
      <c r="B30" s="3">
        <v>0.54800000000000004</v>
      </c>
      <c r="C30" s="33"/>
      <c r="D30" s="3">
        <v>0.52300000000000002</v>
      </c>
      <c r="E30" s="10">
        <v>1</v>
      </c>
      <c r="F30" s="3">
        <f t="shared" si="0"/>
        <v>1E-3</v>
      </c>
    </row>
    <row r="31" spans="1:7" ht="20" customHeight="1" x14ac:dyDescent="0.15">
      <c r="A31" s="4">
        <v>4149378</v>
      </c>
      <c r="B31" s="3">
        <v>0.28199999999999997</v>
      </c>
      <c r="C31" s="33"/>
      <c r="D31" s="3">
        <v>0.26100000000000001</v>
      </c>
      <c r="E31" s="10">
        <v>1</v>
      </c>
      <c r="F31" s="3">
        <f t="shared" si="0"/>
        <v>1E-3</v>
      </c>
    </row>
    <row r="32" spans="1:7" ht="20" customHeight="1" x14ac:dyDescent="0.15">
      <c r="A32" s="4">
        <v>4190675</v>
      </c>
      <c r="B32" s="10">
        <v>0.55000000000000004</v>
      </c>
      <c r="C32" s="34"/>
      <c r="D32" s="3">
        <v>0.52700000000000002</v>
      </c>
      <c r="E32" s="10">
        <v>1</v>
      </c>
      <c r="F32" s="3">
        <f t="shared" si="0"/>
        <v>1E-3</v>
      </c>
    </row>
    <row r="33" spans="1:7" ht="75" customHeight="1" x14ac:dyDescent="0.15"/>
    <row r="34" spans="1:7" ht="168" customHeight="1" x14ac:dyDescent="0.15">
      <c r="A34" s="16" t="s">
        <v>25</v>
      </c>
      <c r="B34" s="17"/>
      <c r="C34" s="17"/>
      <c r="D34" s="17"/>
      <c r="E34" s="17"/>
      <c r="F34" s="17"/>
      <c r="G34" s="17"/>
    </row>
  </sheetData>
  <mergeCells count="22">
    <mergeCell ref="G13:G14"/>
    <mergeCell ref="A19:A20"/>
    <mergeCell ref="C24:C32"/>
    <mergeCell ref="G19:G20"/>
    <mergeCell ref="G17:G18"/>
    <mergeCell ref="G15:G16"/>
    <mergeCell ref="A34:G34"/>
    <mergeCell ref="A1:F1"/>
    <mergeCell ref="A5:F5"/>
    <mergeCell ref="A4:F4"/>
    <mergeCell ref="A13:A14"/>
    <mergeCell ref="A15:A16"/>
    <mergeCell ref="F13:F14"/>
    <mergeCell ref="F15:F16"/>
    <mergeCell ref="A11:G11"/>
    <mergeCell ref="A10:G10"/>
    <mergeCell ref="F17:F18"/>
    <mergeCell ref="F19:F20"/>
    <mergeCell ref="A22:F22"/>
    <mergeCell ref="D13:D20"/>
    <mergeCell ref="A21:G21"/>
    <mergeCell ref="A17:A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Joshua Elacqua</dc:creator>
  <cp:lastModifiedBy>Microsoft Office User</cp:lastModifiedBy>
  <dcterms:created xsi:type="dcterms:W3CDTF">2020-09-16T19:38:54Z</dcterms:created>
  <dcterms:modified xsi:type="dcterms:W3CDTF">2020-09-25T21:28:17Z</dcterms:modified>
</cp:coreProperties>
</file>