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filterPrivacy="1"/>
  <xr:revisionPtr revIDLastSave="6" documentId="11_549C73936061D533148C3A4BD55BE27DA56689C8" xr6:coauthVersionLast="45" xr6:coauthVersionMax="45" xr10:uidLastSave="{068EFAF5-2ACE-DC4B-8B9F-98F5685987E4}"/>
  <bookViews>
    <workbookView xWindow="0" yWindow="460" windowWidth="22260" windowHeight="12640" xr2:uid="{00000000-000D-0000-FFFF-FFFF00000000}"/>
  </bookViews>
  <sheets>
    <sheet name="Table Legend" sheetId="5" r:id="rId1"/>
    <sheet name="Cal H3ac ChIP-seq" sheetId="1" r:id="rId2"/>
    <sheet name="Cal ATAC-seq" sheetId="2" r:id="rId3"/>
    <sheet name="TF ChIP-seq" sheetId="3" r:id="rId4"/>
    <sheet name="RNA-seq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7" i="3" l="1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G37" i="2" l="1"/>
  <c r="F37" i="2"/>
  <c r="B37" i="2"/>
  <c r="G36" i="2"/>
  <c r="F36" i="2"/>
  <c r="B36" i="2"/>
  <c r="G35" i="2"/>
  <c r="F35" i="2"/>
  <c r="B35" i="2"/>
  <c r="G34" i="2"/>
  <c r="F34" i="2"/>
  <c r="B34" i="2"/>
  <c r="L33" i="2"/>
  <c r="J33" i="2"/>
  <c r="L32" i="2"/>
  <c r="J32" i="2"/>
  <c r="L31" i="2"/>
  <c r="J31" i="2"/>
  <c r="L30" i="2"/>
  <c r="J30" i="2"/>
  <c r="L29" i="2"/>
  <c r="J29" i="2"/>
  <c r="L28" i="2"/>
  <c r="J28" i="2"/>
  <c r="L27" i="2"/>
  <c r="J27" i="2"/>
  <c r="L26" i="2"/>
  <c r="J26" i="2"/>
  <c r="L25" i="2"/>
  <c r="J25" i="2"/>
  <c r="L24" i="2"/>
  <c r="J24" i="2"/>
  <c r="L23" i="2"/>
  <c r="J23" i="2"/>
  <c r="L22" i="2"/>
  <c r="J22" i="2"/>
  <c r="L21" i="2"/>
  <c r="J21" i="2"/>
  <c r="L20" i="2"/>
  <c r="J20" i="2"/>
  <c r="L19" i="2"/>
  <c r="J19" i="2"/>
  <c r="L18" i="2"/>
  <c r="J18" i="2"/>
  <c r="L17" i="2"/>
  <c r="J17" i="2"/>
  <c r="L16" i="2"/>
  <c r="J16" i="2"/>
  <c r="L15" i="2"/>
  <c r="J15" i="2"/>
  <c r="L14" i="2"/>
  <c r="J14" i="2"/>
  <c r="L13" i="2"/>
  <c r="J13" i="2"/>
  <c r="L12" i="2"/>
  <c r="J12" i="2"/>
  <c r="L11" i="2"/>
  <c r="J11" i="2"/>
  <c r="L10" i="2"/>
  <c r="J10" i="2"/>
  <c r="L9" i="2"/>
  <c r="J9" i="2"/>
  <c r="L8" i="2"/>
  <c r="J8" i="2"/>
  <c r="L7" i="2"/>
  <c r="J7" i="2"/>
  <c r="L6" i="2"/>
  <c r="J6" i="2"/>
  <c r="L5" i="2"/>
  <c r="J5" i="2"/>
  <c r="L4" i="2"/>
  <c r="J4" i="2"/>
  <c r="L3" i="2"/>
  <c r="J3" i="2"/>
  <c r="L2" i="2"/>
  <c r="J2" i="2"/>
  <c r="M15" i="2" l="1"/>
  <c r="N15" i="2" s="1"/>
  <c r="M36" i="2"/>
  <c r="N36" i="2" s="1"/>
  <c r="M6" i="2"/>
  <c r="N6" i="2" s="1"/>
  <c r="M2" i="2"/>
  <c r="N2" i="2" s="1"/>
  <c r="M17" i="2"/>
  <c r="N17" i="2" s="1"/>
  <c r="M3" i="2"/>
  <c r="N3" i="2" s="1"/>
  <c r="M7" i="2"/>
  <c r="N7" i="2" s="1"/>
  <c r="M13" i="2"/>
  <c r="N13" i="2" s="1"/>
  <c r="M10" i="2"/>
  <c r="N10" i="2" s="1"/>
  <c r="M5" i="2"/>
  <c r="N5" i="2" s="1"/>
  <c r="M9" i="2"/>
  <c r="N9" i="2" s="1"/>
  <c r="M12" i="2"/>
  <c r="N12" i="2" s="1"/>
  <c r="M4" i="2"/>
  <c r="N4" i="2" s="1"/>
  <c r="M8" i="2"/>
  <c r="N8" i="2" s="1"/>
  <c r="M11" i="2"/>
  <c r="N11" i="2" s="1"/>
  <c r="M14" i="2"/>
  <c r="N14" i="2" s="1"/>
  <c r="M16" i="2"/>
  <c r="N16" i="2" s="1"/>
  <c r="M35" i="2"/>
  <c r="N35" i="2" s="1"/>
  <c r="M37" i="2"/>
  <c r="N37" i="2" s="1"/>
  <c r="M34" i="2"/>
  <c r="N34" i="2" s="1"/>
  <c r="J17" i="1" l="1"/>
  <c r="I17" i="1"/>
  <c r="F17" i="1"/>
  <c r="J16" i="1"/>
  <c r="I16" i="1"/>
  <c r="F16" i="1"/>
  <c r="J15" i="1"/>
  <c r="I15" i="1"/>
  <c r="F15" i="1"/>
  <c r="J14" i="1"/>
  <c r="I14" i="1"/>
  <c r="F14" i="1"/>
  <c r="J13" i="1"/>
  <c r="I13" i="1"/>
  <c r="F13" i="1"/>
  <c r="J12" i="1"/>
  <c r="I12" i="1"/>
  <c r="F12" i="1"/>
  <c r="J11" i="1"/>
  <c r="I11" i="1"/>
  <c r="F11" i="1"/>
  <c r="J10" i="1"/>
  <c r="I10" i="1"/>
  <c r="F10" i="1"/>
  <c r="J9" i="1"/>
  <c r="I9" i="1"/>
  <c r="F9" i="1"/>
  <c r="J8" i="1"/>
  <c r="I8" i="1"/>
  <c r="F8" i="1"/>
  <c r="J7" i="1"/>
  <c r="I7" i="1"/>
  <c r="F7" i="1"/>
  <c r="J6" i="1"/>
  <c r="I6" i="1"/>
  <c r="F6" i="1"/>
  <c r="J5" i="1"/>
  <c r="I5" i="1"/>
  <c r="F5" i="1"/>
  <c r="J4" i="1"/>
  <c r="I4" i="1"/>
  <c r="F4" i="1"/>
  <c r="J3" i="1"/>
  <c r="I3" i="1"/>
  <c r="F3" i="1"/>
  <c r="J2" i="1"/>
  <c r="I2" i="1"/>
  <c r="F2" i="1"/>
  <c r="G6" i="1" l="1"/>
  <c r="G10" i="1"/>
  <c r="G2" i="1"/>
  <c r="G9" i="1"/>
  <c r="G16" i="1"/>
  <c r="G8" i="1"/>
  <c r="G14" i="1"/>
  <c r="G17" i="1"/>
  <c r="G5" i="1"/>
  <c r="G13" i="1"/>
  <c r="G3" i="1"/>
  <c r="G7" i="1"/>
  <c r="G11" i="1"/>
  <c r="G15" i="1"/>
  <c r="G4" i="1"/>
  <c r="G12" i="1"/>
</calcChain>
</file>

<file path=xl/sharedStrings.xml><?xml version="1.0" encoding="utf-8"?>
<sst xmlns="http://schemas.openxmlformats.org/spreadsheetml/2006/main" count="163" uniqueCount="155">
  <si>
    <t>Sample</t>
  </si>
  <si>
    <t>Total Sequenced Fragment Count</t>
  </si>
  <si>
    <t>Number of reads aligning to mm10</t>
  </si>
  <si>
    <t>Number of reads aligning to galGal4</t>
  </si>
  <si>
    <t>Ratio of galGal4 reads to mm10 reads</t>
  </si>
  <si>
    <t>J1.DMSO_H3ac_REP1</t>
  </si>
  <si>
    <t>J1.TSA_H3ac_REP1</t>
  </si>
  <si>
    <t>TKO.DMSO_H3ac_REP1</t>
  </si>
  <si>
    <t>TKO.TSA_H3ac_REP1</t>
  </si>
  <si>
    <t>J1.DMSO_H3ac_REP2</t>
  </si>
  <si>
    <t>J1.TSA_H3ac_REP2</t>
  </si>
  <si>
    <t>TKO.DMSO_H3ac_REP2</t>
  </si>
  <si>
    <t>TKO.TSA_H3ac_REP2</t>
  </si>
  <si>
    <t>J1.DMSO_Nat.ChIP.Input_REP1</t>
  </si>
  <si>
    <t>J1.TSA_Nat.ChIP.Input_REP1</t>
  </si>
  <si>
    <t>TKO.DMSO_Nat.ChIP.Input_REP1</t>
  </si>
  <si>
    <t>TKO.TSA_Nat.ChIP.Input_REP1</t>
  </si>
  <si>
    <t>J1.DMSO_Nat.ChIP.Input_REP2</t>
  </si>
  <si>
    <t>J1.TSA_Nat.ChIP.Input_REP2</t>
  </si>
  <si>
    <t>TKO.DMSO_Nat.ChIP.Input_REP2</t>
  </si>
  <si>
    <t>TKO.TSA_Nat.ChIP.Input_REP2</t>
  </si>
  <si>
    <t>Ratio of galGal4 reads to mm10 reads after downsampling</t>
  </si>
  <si>
    <t>Total alignment rate</t>
  </si>
  <si>
    <t>Number of reads aligning to galGal4 after downsampling (input adjustment)</t>
  </si>
  <si>
    <t>Factor to normalise to minimum input galGal4/mm10 ratio</t>
  </si>
  <si>
    <t>Factor to downsample mm10 reads based on input-normalised gal4 read count</t>
  </si>
  <si>
    <t>J1.DMSO_ATAC_REP1</t>
  </si>
  <si>
    <t>J1.TSA_ATAC_REP1</t>
  </si>
  <si>
    <t>TKO.DMSO_ATAC_REP1</t>
  </si>
  <si>
    <t>TKO.TSA_ATAC_REP1</t>
  </si>
  <si>
    <t>J1.DMSO_ATAC_REP2</t>
  </si>
  <si>
    <t>J1.TSA_ATAC_REP2</t>
  </si>
  <si>
    <t>TKO.DMSO_ATAC_REP2</t>
  </si>
  <si>
    <t>TKO.TSA_ATAC_REP2</t>
  </si>
  <si>
    <t>J1.DMSO_ATAC_REP3</t>
  </si>
  <si>
    <t>J1.TSA_ATAC_REP3</t>
  </si>
  <si>
    <t>TKO.DMSO_ATAC_REP3</t>
  </si>
  <si>
    <t>TKO.TSA_ATAC_REP3</t>
  </si>
  <si>
    <t>J1.DMSO_ATAC_REP4</t>
  </si>
  <si>
    <t>J1.TSA_ATAC_REP4</t>
  </si>
  <si>
    <t>TKO.DMSO_ATAC_REP4</t>
  </si>
  <si>
    <t>TKO.TSA_ATAC_REP4</t>
  </si>
  <si>
    <t>total alignment rate (%)</t>
  </si>
  <si>
    <t>% uniquely aligned PE fragments</t>
  </si>
  <si>
    <t>% multiply aligned PE fragments</t>
  </si>
  <si>
    <t>Number of reads aligning uniquely to mm10</t>
  </si>
  <si>
    <t>Number of reads aligning uniquely to galGal4</t>
  </si>
  <si>
    <t>Ratio of galGal4 to mm10 reads after downsampling</t>
  </si>
  <si>
    <t>J1.DMSO_ATAC.Input_REP1</t>
  </si>
  <si>
    <t>J1.TSA_ATAC.Input_REP1</t>
  </si>
  <si>
    <t>TKO.DMSO_ATAC.Input_REP1</t>
  </si>
  <si>
    <t>TKO.TSA_ATAC.Input_REP1</t>
  </si>
  <si>
    <t>J1.DMSO_ATAC.Input_REP2</t>
  </si>
  <si>
    <t>J1.TSA_ATAC.Input_REP2</t>
  </si>
  <si>
    <t>TKO.DMSO_ATAC.Input_REP2</t>
  </si>
  <si>
    <t>TKO.TSA_ATAC.Input_REP2</t>
  </si>
  <si>
    <t>J1.DMSO_ATAC.Input_REP3</t>
  </si>
  <si>
    <t>J1.TSA_ATAC.Input_REP3</t>
  </si>
  <si>
    <t>TKO.DMSO_ATAC.Input_REP3</t>
  </si>
  <si>
    <t>TKO.TSA_ATAC.Input_REP3</t>
  </si>
  <si>
    <t>J1.DMSO_ATAC.Input_REP4</t>
  </si>
  <si>
    <t>J1.TSA_ATAC.Input_REP4</t>
  </si>
  <si>
    <t>TKO.DMSO_ATAC.Input_REP4</t>
  </si>
  <si>
    <t>TKO.TSA_ATAC.Input_REP4</t>
  </si>
  <si>
    <t>J1.DMSO_ATAC.Input_MERGED</t>
  </si>
  <si>
    <t>J1.TSA_ATAC.Input_MERGED</t>
  </si>
  <si>
    <t>TKO.DMSO_ATAC.Input_MERGED</t>
  </si>
  <si>
    <t>TKO.TSA_ATAC.Input_MERGED</t>
  </si>
  <si>
    <t>Total aligned reads including reads with &gt; 1 possible alignment</t>
  </si>
  <si>
    <t>Factor to downsample alignments based on total number of mm10 reads with &gt;= 1 alignment</t>
  </si>
  <si>
    <t>Number of reads aligning to mm10 after Downsampling based total reads with &gt;=1 alignment</t>
  </si>
  <si>
    <t>Total Fragments Count</t>
  </si>
  <si>
    <t>Uniquely mapped reads (no "XS:" tag)</t>
  </si>
  <si>
    <t>Overall alignment rate (%)</t>
  </si>
  <si>
    <t>Downsampling factor uniqReads</t>
  </si>
  <si>
    <t>J1.TSA_GABPA_REP1</t>
  </si>
  <si>
    <t>J1.TSA_GABPA_REP2</t>
  </si>
  <si>
    <t>J1.TSA_GABPA_REP3</t>
  </si>
  <si>
    <t>TKO.TSA_GABPA_REP1</t>
  </si>
  <si>
    <t>TKO.TSA_GABPA_REP2</t>
  </si>
  <si>
    <t>TKO.TSA_GABPA_REP3</t>
  </si>
  <si>
    <t>J1.Unt_GABPA_REP1</t>
  </si>
  <si>
    <t>J1.Unt_GABPA_REP2</t>
  </si>
  <si>
    <t>J1.Unt_GABPA_REP3</t>
  </si>
  <si>
    <t>TKO.Unt_GABPA_REP1</t>
  </si>
  <si>
    <t>TKO.Unt_GABPA_REP2</t>
  </si>
  <si>
    <t>TKO.Unt_GABPA_REP3</t>
  </si>
  <si>
    <t>J1.Unt_MAX_REP1</t>
  </si>
  <si>
    <t>J1.Unt_MAX_REP2</t>
  </si>
  <si>
    <t>J1.Unt_MAX_REP3</t>
  </si>
  <si>
    <t>J1.TSA_MAX_REP1</t>
  </si>
  <si>
    <t>J1.TSA_MAX_REP2</t>
  </si>
  <si>
    <t>J1.TSA_MAX_REP3</t>
  </si>
  <si>
    <t>TKO.Unt_MAX_REP1</t>
  </si>
  <si>
    <t>TKO.Unt_MAX_REP2</t>
  </si>
  <si>
    <t>TKO.Unt_MAX_REP3</t>
  </si>
  <si>
    <t>TKO.TSA_MAX_REP1</t>
  </si>
  <si>
    <t>TKO.TSA_MAX_REP2</t>
  </si>
  <si>
    <t>TKO.TSA_MAX_REP3</t>
  </si>
  <si>
    <t>J1.TSA_NRF1_REP1</t>
  </si>
  <si>
    <t>J1.TSA_NRF1_REP2</t>
  </si>
  <si>
    <t>J1.TSA_NRF1_REP3</t>
  </si>
  <si>
    <t>TKO.TSA_NRF1_REP1</t>
  </si>
  <si>
    <t>TKO.TSA_NRF1_REP2</t>
  </si>
  <si>
    <t>TKO.TSA_NRF1_REP3</t>
  </si>
  <si>
    <t>J1.Unt_NRF1_REP1</t>
  </si>
  <si>
    <t>J1.Unt_NRF1_REP2</t>
  </si>
  <si>
    <t>J1.Unt_NRF1_REP3</t>
  </si>
  <si>
    <t>TKO.Unt_NRF1_REP1</t>
  </si>
  <si>
    <t>TKO.Unt_NRF1_REP2</t>
  </si>
  <si>
    <t>TKO.Unt_NRF1_REP3</t>
  </si>
  <si>
    <t>J1.Unt_SP1_REP1</t>
  </si>
  <si>
    <t>J1.Unt_SP1_REP2</t>
  </si>
  <si>
    <t>J1.Unt_SP1_REP3</t>
  </si>
  <si>
    <t>J1.TSA_SP1_REP1</t>
  </si>
  <si>
    <t>J1.TSA_SP1_REP2</t>
  </si>
  <si>
    <t>J1.TSA_SP1_REP3</t>
  </si>
  <si>
    <t>TKO.Unt_SP1_REP1</t>
  </si>
  <si>
    <t>TKO.Unt_SP1_REP2</t>
  </si>
  <si>
    <t>TKO.Unt_SP1_REP3</t>
  </si>
  <si>
    <t>TKO.TSA_SP1_REP1</t>
  </si>
  <si>
    <t>TKO.TSA_SP1_REP2</t>
  </si>
  <si>
    <t>TKO.TSA_SP1_REP3</t>
  </si>
  <si>
    <t>J1.Unt_YY1_REP1</t>
  </si>
  <si>
    <t>J1.Unt_YY1_REP2</t>
  </si>
  <si>
    <t>J1.Unt_YY1_REP3</t>
  </si>
  <si>
    <t>J1.TSA_YY1_REP1</t>
  </si>
  <si>
    <t>J1.TSA_YY1_REP2</t>
  </si>
  <si>
    <t>J1.TSA_YY1_REP3</t>
  </si>
  <si>
    <t>TKO.Unt_YY1_REP1</t>
  </si>
  <si>
    <t>TKO.Unt_YY1_REP2</t>
  </si>
  <si>
    <t>TKO.Unt_YY1_REP3</t>
  </si>
  <si>
    <t>TKO.TSA_YY1_REP1</t>
  </si>
  <si>
    <t>TKO.TSA_YY1_REP2</t>
  </si>
  <si>
    <t>TKO.TSA_YY1_REP3</t>
  </si>
  <si>
    <t>J1.Unt_DSG_ChIP.Input</t>
  </si>
  <si>
    <t>TKO.Unt_DSG_ChIP.Input</t>
  </si>
  <si>
    <t>J1.Unt_ChIP.Input</t>
  </si>
  <si>
    <t>TKO.Unt_ChIP.Input</t>
  </si>
  <si>
    <t>J1.TSA_ChIP.Input</t>
  </si>
  <si>
    <t>TKO.TSA_ChIP.Input</t>
  </si>
  <si>
    <t>Total mate pair count</t>
  </si>
  <si>
    <t>Total aligned pairs</t>
  </si>
  <si>
    <t>Pairs with multiple aligment (%)</t>
  </si>
  <si>
    <t>Uniqely mapping reads that map to an exon (%)</t>
  </si>
  <si>
    <t>Number reads with &gt; 20 alignments</t>
  </si>
  <si>
    <t>J1.DMSO_RNA_REP1</t>
  </si>
  <si>
    <t>J1.TSA_RNA_REP1</t>
  </si>
  <si>
    <t>TKO.DMSO_RNA_REP1</t>
  </si>
  <si>
    <t>TKO.TSA_RNA_REP1</t>
  </si>
  <si>
    <t>J1.DMSO_RNA_REP2</t>
  </si>
  <si>
    <t>J1.TSA_RNA_REP2</t>
  </si>
  <si>
    <t>TKO.DMSO_RNA_REP2</t>
  </si>
  <si>
    <t>TKO.TSA_RNA_REP2</t>
  </si>
  <si>
    <t>Number of raw and mapped reads for all high-throughput sequencing experiments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</si>
</sst>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-* #,##0_-;\-* #,##0_-;_-* &quot;-&quot;??_-;_-@_-"/>
    <numFmt numFmtId="166" formatCode="_-* #,##0.000_-;\-* #,##0.000_-;_-* &quot;-&quot;??_-;_-@_-"/>
    <numFmt numFmtId="167" formatCode="0.0000"/>
    <numFmt numFmtId="168" formatCode="0.000"/>
    <numFmt numFmtId="169" formatCode="_-* #,##0.0000_-;\-* #,##0.00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0" fontId="4" fillId="0" borderId="0" xfId="0" applyFont="1" applyFill="1" applyBorder="1" applyAlignment="1"/>
    <xf numFmtId="0" fontId="4" fillId="0" borderId="0" xfId="0" applyFont="1" applyBorder="1" applyAlignment="1"/>
    <xf numFmtId="0" fontId="4" fillId="0" borderId="0" xfId="0" applyFont="1" applyFill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5" fontId="1" fillId="0" borderId="0" xfId="1" applyNumberFormat="1" applyFont="1" applyBorder="1" applyAlignment="1">
      <alignment horizontal="center" vertical="center"/>
    </xf>
    <xf numFmtId="168" fontId="2" fillId="0" borderId="0" xfId="0" applyNumberFormat="1" applyFont="1" applyBorder="1" applyAlignment="1">
      <alignment horizontal="center" vertical="center"/>
    </xf>
    <xf numFmtId="167" fontId="0" fillId="0" borderId="0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2" borderId="0" xfId="0" applyFill="1"/>
    <xf numFmtId="166" fontId="0" fillId="2" borderId="0" xfId="0" applyNumberFormat="1" applyFill="1"/>
    <xf numFmtId="0" fontId="0" fillId="3" borderId="0" xfId="0" applyFill="1"/>
    <xf numFmtId="166" fontId="0" fillId="3" borderId="0" xfId="0" applyNumberFormat="1" applyFill="1"/>
    <xf numFmtId="0" fontId="0" fillId="4" borderId="0" xfId="0" applyFill="1"/>
    <xf numFmtId="165" fontId="0" fillId="4" borderId="0" xfId="1" applyNumberFormat="1" applyFont="1" applyFill="1"/>
    <xf numFmtId="166" fontId="0" fillId="4" borderId="0" xfId="0" applyNumberFormat="1" applyFill="1"/>
    <xf numFmtId="0" fontId="2" fillId="0" borderId="0" xfId="0" applyFont="1"/>
    <xf numFmtId="165" fontId="0" fillId="2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68" fontId="2" fillId="2" borderId="0" xfId="0" applyNumberFormat="1" applyFont="1" applyFill="1" applyAlignment="1">
      <alignment horizontal="center"/>
    </xf>
    <xf numFmtId="165" fontId="2" fillId="2" borderId="0" xfId="1" applyNumberFormat="1" applyFont="1" applyFill="1" applyAlignment="1">
      <alignment horizontal="center"/>
    </xf>
    <xf numFmtId="165" fontId="0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168" fontId="2" fillId="3" borderId="0" xfId="0" applyNumberFormat="1" applyFont="1" applyFill="1" applyAlignment="1">
      <alignment horizontal="center"/>
    </xf>
    <xf numFmtId="165" fontId="2" fillId="3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168" fontId="2" fillId="4" borderId="0" xfId="0" applyNumberFormat="1" applyFont="1" applyFill="1" applyAlignment="1">
      <alignment horizontal="center"/>
    </xf>
    <xf numFmtId="165" fontId="2" fillId="4" borderId="0" xfId="1" applyNumberFormat="1" applyFont="1" applyFill="1" applyAlignment="1">
      <alignment horizontal="center"/>
    </xf>
    <xf numFmtId="165" fontId="0" fillId="2" borderId="0" xfId="1" applyNumberFormat="1" applyFont="1" applyFill="1" applyAlignment="1">
      <alignment horizontal="center" vertical="center"/>
    </xf>
    <xf numFmtId="165" fontId="0" fillId="3" borderId="0" xfId="1" applyNumberFormat="1" applyFont="1" applyFill="1" applyAlignment="1">
      <alignment horizontal="center" vertical="center"/>
    </xf>
    <xf numFmtId="165" fontId="0" fillId="4" borderId="0" xfId="1" applyNumberFormat="1" applyFont="1" applyFill="1" applyAlignment="1">
      <alignment horizontal="center" vertical="center"/>
    </xf>
    <xf numFmtId="168" fontId="0" fillId="4" borderId="0" xfId="0" applyNumberFormat="1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7" fontId="0" fillId="2" borderId="0" xfId="0" applyNumberFormat="1" applyFill="1" applyBorder="1" applyAlignment="1">
      <alignment horizontal="center"/>
    </xf>
    <xf numFmtId="167" fontId="0" fillId="3" borderId="0" xfId="0" applyNumberFormat="1" applyFill="1" applyBorder="1" applyAlignment="1">
      <alignment horizontal="center"/>
    </xf>
    <xf numFmtId="168" fontId="0" fillId="2" borderId="0" xfId="0" applyNumberFormat="1" applyFill="1" applyAlignment="1">
      <alignment horizontal="center"/>
    </xf>
    <xf numFmtId="168" fontId="0" fillId="3" borderId="0" xfId="0" applyNumberFormat="1" applyFill="1" applyAlignment="1">
      <alignment horizontal="center"/>
    </xf>
    <xf numFmtId="169" fontId="0" fillId="2" borderId="0" xfId="0" applyNumberFormat="1" applyFill="1" applyAlignment="1">
      <alignment horizontal="center" vertical="center"/>
    </xf>
    <xf numFmtId="169" fontId="0" fillId="3" borderId="0" xfId="0" applyNumberFormat="1" applyFill="1" applyAlignment="1">
      <alignment horizontal="center" vertical="center"/>
    </xf>
    <xf numFmtId="169" fontId="0" fillId="4" borderId="0" xfId="0" applyNumberFormat="1" applyFill="1" applyAlignment="1">
      <alignment horizontal="center" vertical="center"/>
    </xf>
    <xf numFmtId="1" fontId="0" fillId="2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5" fillId="0" borderId="0" xfId="0" applyFont="1"/>
    <xf numFmtId="0" fontId="0" fillId="0" borderId="0" xfId="0" applyFont="1" applyAlignment="1"/>
    <xf numFmtId="0" fontId="2" fillId="0" borderId="0" xfId="0" applyFont="1" applyAlignment="1"/>
    <xf numFmtId="2" fontId="0" fillId="0" borderId="0" xfId="0" applyNumberFormat="1"/>
    <xf numFmtId="165" fontId="0" fillId="0" borderId="0" xfId="1" applyNumberFormat="1" applyFont="1"/>
    <xf numFmtId="0" fontId="4" fillId="0" borderId="0" xfId="0" applyFont="1" applyBorder="1"/>
    <xf numFmtId="0" fontId="5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4">
    <dxf>
      <numFmt numFmtId="1" formatCode="0"/>
      <alignment horizontal="center" vertical="bottom" textRotation="0" wrapText="0" indent="0" justifyLastLine="0" shrinkToFit="0" readingOrder="0"/>
    </dxf>
    <dxf>
      <numFmt numFmtId="169" formatCode="_-* #,##0.0000_-;\-* #,##0.0000_-;_-* &quot;-&quot;??_-;_-@_-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numFmt numFmtId="165" formatCode="_-* #,##0_-;\-* #,##0_-;_-* &quot;-&quot;??_-;_-@_-"/>
      <fill>
        <patternFill patternType="solid">
          <fgColor indexed="64"/>
          <bgColor theme="4" tint="0.79998168889431442"/>
        </patternFill>
      </fill>
    </dxf>
    <dxf>
      <numFmt numFmtId="168" formatCode="0.000"/>
    </dxf>
    <dxf>
      <numFmt numFmtId="165" formatCode="_-* #,##0_-;\-* #,##0_-;_-* &quot;-&quot;??_-;_-@_-"/>
      <alignment horizontal="center" vertical="bottom" textRotation="0" wrapText="0" indent="0" justifyLastLine="0" shrinkToFit="0" readingOrder="0"/>
    </dxf>
    <dxf>
      <numFmt numFmtId="165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0.00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0.00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_-* #,##0_-;\-* #,##0_-;_-* &quot;-&quot;??_-;_-@_-"/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0.000"/>
      <alignment horizontal="center" vertical="center" textRotation="0" wrapText="0" indent="0" justifyLastLine="0" shrinkToFit="0" readingOrder="0"/>
    </dxf>
    <dxf>
      <numFmt numFmtId="167" formatCode="0.0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_-;\-* #,##0_-;_-* &quot;-&quot;??_-;_-@_-"/>
      <alignment horizontal="center" vertical="center" textRotation="0" wrapText="0" indent="0" justifyLastLine="0" shrinkToFit="0" readingOrder="0"/>
    </dxf>
    <dxf>
      <numFmt numFmtId="167" formatCode="0.0000"/>
      <alignment horizontal="center" vertical="center" textRotation="0" wrapText="0" indent="0" justifyLastLine="0" shrinkToFit="0" readingOrder="0"/>
    </dxf>
    <dxf>
      <numFmt numFmtId="167" formatCode="0.0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0.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numFmt numFmtId="165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" displayName="Table2" ref="A1:J17" totalsRowShown="0" headerRowDxfId="23" dataDxfId="22">
  <autoFilter ref="A1:J17" xr:uid="{00000000-0009-0000-0100-000001000000}"/>
  <tableColumns count="10">
    <tableColumn id="1" xr3:uid="{00000000-0010-0000-0000-000001000000}" name="Sample" dataDxfId="21"/>
    <tableColumn id="22" xr3:uid="{00000000-0010-0000-0000-000016000000}" name="Total Sequenced Fragment Count" dataDxfId="20" dataCellStyle="Comma"/>
    <tableColumn id="5" xr3:uid="{00000000-0010-0000-0000-000005000000}" name="Total alignment rate" dataDxfId="19"/>
    <tableColumn id="8" xr3:uid="{00000000-0010-0000-0000-000008000000}" name="Number of reads aligning to mm10" dataDxfId="18" dataCellStyle="Comma"/>
    <tableColumn id="9" xr3:uid="{00000000-0010-0000-0000-000009000000}" name="Number of reads aligning to galGal4" dataDxfId="17" dataCellStyle="Comma"/>
    <tableColumn id="10" xr3:uid="{00000000-0010-0000-0000-00000A000000}" name="Ratio of galGal4 reads to mm10 reads" dataDxfId="16">
      <calculatedColumnFormula>E2/D2</calculatedColumnFormula>
    </tableColumn>
    <tableColumn id="11" xr3:uid="{00000000-0010-0000-0000-00000B000000}" name="Factor to normalise to minimum input galGal4/mm10 ratio" dataDxfId="15">
      <calculatedColumnFormula>(MIN(F$14:F$17))/F2</calculatedColumnFormula>
    </tableColumn>
    <tableColumn id="15" xr3:uid="{00000000-0010-0000-0000-00000F000000}" name="Number of reads aligning to galGal4 after downsampling (input adjustment)" dataDxfId="14" dataCellStyle="Comma"/>
    <tableColumn id="16" xr3:uid="{00000000-0010-0000-0000-000010000000}" name="Ratio of galGal4 reads to mm10 reads after downsampling" dataDxfId="13">
      <calculatedColumnFormula>H2/D2</calculatedColumnFormula>
    </tableColumn>
    <tableColumn id="20" xr3:uid="{00000000-0010-0000-0000-000014000000}" name="Factor to downsample mm10 reads based on input-normalised gal4 read count" dataDxfId="12">
      <calculatedColumnFormula>(MIN(H$10:H$17))/H2</calculatedColumnFormula>
    </tableColumn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:N37" totalsRowShown="0" headerRowDxfId="11" headerRowCellStyle="Normal" dataCellStyle="Normal">
  <autoFilter ref="A1:N37" xr:uid="{00000000-0009-0000-0100-000002000000}"/>
  <tableColumns count="14">
    <tableColumn id="1" xr3:uid="{00000000-0010-0000-0100-000001000000}" name="Sample" dataCellStyle="Normal"/>
    <tableColumn id="5" xr3:uid="{00000000-0010-0000-0100-000005000000}" name="Total Sequenced Fragment Count" dataDxfId="10" dataCellStyle="Comma"/>
    <tableColumn id="2" xr3:uid="{00000000-0010-0000-0100-000002000000}" name="total alignment rate (%)" dataDxfId="9" dataCellStyle="Normal"/>
    <tableColumn id="25" xr3:uid="{00000000-0010-0000-0100-000019000000}" name="% uniquely aligned PE fragments" dataDxfId="8"/>
    <tableColumn id="26" xr3:uid="{00000000-0010-0000-0100-00001A000000}" name="% multiply aligned PE fragments" dataDxfId="7"/>
    <tableColumn id="29" xr3:uid="{00000000-0010-0000-0100-00001D000000}" name="Total aligned reads including reads with &gt; 1 possible alignment" dataDxfId="6" dataCellStyle="Comma"/>
    <tableColumn id="4" xr3:uid="{00000000-0010-0000-0100-000004000000}" name="Number of reads aligning uniquely to mm10" dataDxfId="5" dataCellStyle="Comma"/>
    <tableColumn id="6" xr3:uid="{00000000-0010-0000-0100-000006000000}" name="Number of reads aligning uniquely to galGal4" dataDxfId="4" dataCellStyle="Comma"/>
    <tableColumn id="8" xr3:uid="{00000000-0010-0000-0100-000008000000}" name="Ratio of galGal4 reads to mm10 reads" dataDxfId="3" dataCellStyle="Normal"/>
    <tableColumn id="9" xr3:uid="{00000000-0010-0000-0100-000009000000}" name="Factor to normalise to minimum input galGal4/mm10 ratio" dataCellStyle="Normal"/>
    <tableColumn id="17" xr3:uid="{00000000-0010-0000-0100-000011000000}" name="Number of reads aligning to galGal4 after downsampling (input adjustment)" dataDxfId="2" dataCellStyle="Comma"/>
    <tableColumn id="18" xr3:uid="{00000000-0010-0000-0100-000012000000}" name="Ratio of galGal4 to mm10 reads after downsampling" dataDxfId="1" dataCellStyle="Normal">
      <calculatedColumnFormula>K2/G2</calculatedColumnFormula>
    </tableColumn>
    <tableColumn id="32" xr3:uid="{00000000-0010-0000-0100-000020000000}" name="Factor to downsample alignments based on total number of mm10 reads with &gt;= 1 alignment" dataCellStyle="Normal"/>
    <tableColumn id="33" xr3:uid="{00000000-0010-0000-0100-000021000000}" name="Number of reads aligning to mm10 after Downsampling based total reads with &gt;=1 alignment" dataDxfId="0" dataCellStyle="Norm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FAB1A-CBEF-2941-8B4F-101B133FDEFA}">
  <dimension ref="A1"/>
  <sheetViews>
    <sheetView tabSelected="1" workbookViewId="0">
      <selection activeCell="A2" sqref="A2"/>
    </sheetView>
  </sheetViews>
  <sheetFormatPr baseColWidth="10" defaultRowHeight="15" x14ac:dyDescent="0.2"/>
  <sheetData>
    <row r="1" spans="1:1" x14ac:dyDescent="0.2">
      <c r="A1" t="s">
        <v>154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workbookViewId="0">
      <selection activeCell="E21" sqref="E21"/>
    </sheetView>
  </sheetViews>
  <sheetFormatPr baseColWidth="10" defaultColWidth="8.83203125" defaultRowHeight="15" x14ac:dyDescent="0.2"/>
  <cols>
    <col min="1" max="1" width="31" bestFit="1" customWidth="1"/>
    <col min="2" max="2" width="16.6640625" customWidth="1"/>
    <col min="3" max="3" width="15.33203125" customWidth="1"/>
    <col min="4" max="4" width="17.1640625" customWidth="1"/>
    <col min="5" max="5" width="18.5" customWidth="1"/>
    <col min="6" max="6" width="21.5" customWidth="1"/>
    <col min="7" max="7" width="21.6640625" customWidth="1"/>
    <col min="8" max="8" width="26.5" customWidth="1"/>
    <col min="9" max="9" width="20.33203125" customWidth="1"/>
    <col min="10" max="10" width="29.1640625" customWidth="1"/>
  </cols>
  <sheetData>
    <row r="1" spans="1:10" s="1" customFormat="1" ht="48" x14ac:dyDescent="0.2">
      <c r="A1" s="17" t="s">
        <v>0</v>
      </c>
      <c r="B1" s="18" t="s">
        <v>1</v>
      </c>
      <c r="C1" s="17" t="s">
        <v>22</v>
      </c>
      <c r="D1" s="17" t="s">
        <v>2</v>
      </c>
      <c r="E1" s="17" t="s">
        <v>3</v>
      </c>
      <c r="F1" s="17" t="s">
        <v>4</v>
      </c>
      <c r="G1" s="17" t="s">
        <v>24</v>
      </c>
      <c r="H1" s="19" t="s">
        <v>23</v>
      </c>
      <c r="I1" s="17" t="s">
        <v>21</v>
      </c>
      <c r="J1" s="17" t="s">
        <v>25</v>
      </c>
    </row>
    <row r="2" spans="1:10" x14ac:dyDescent="0.2">
      <c r="A2" s="5" t="s">
        <v>5</v>
      </c>
      <c r="B2" s="6">
        <v>44044587</v>
      </c>
      <c r="C2" s="10">
        <v>0.94810000000000005</v>
      </c>
      <c r="D2" s="7">
        <v>67270526</v>
      </c>
      <c r="E2" s="7">
        <v>3375531</v>
      </c>
      <c r="F2" s="11">
        <f>E2/D2</f>
        <v>5.0178454082550207E-2</v>
      </c>
      <c r="G2" s="11">
        <f>(MIN(F$6:F$9))/F6</f>
        <v>0.88082884266820616</v>
      </c>
      <c r="H2" s="9">
        <v>2973838</v>
      </c>
      <c r="I2" s="11">
        <f t="shared" ref="I2:I17" si="0">H2/D2</f>
        <v>4.4207146529521714E-2</v>
      </c>
      <c r="J2" s="10">
        <f>(MIN(H$2:H$9))/H2</f>
        <v>0.17412717168857214</v>
      </c>
    </row>
    <row r="3" spans="1:10" x14ac:dyDescent="0.2">
      <c r="A3" s="5" t="s">
        <v>6</v>
      </c>
      <c r="B3" s="6">
        <v>48568812</v>
      </c>
      <c r="C3" s="10">
        <v>0.95069999999999999</v>
      </c>
      <c r="D3" s="7">
        <v>77009096</v>
      </c>
      <c r="E3" s="7">
        <v>846951</v>
      </c>
      <c r="F3" s="11">
        <f t="shared" ref="F3:F17" si="1">E3/D3</f>
        <v>1.099806443644008E-2</v>
      </c>
      <c r="G3" s="11">
        <f t="shared" ref="G3:G5" si="2">(MIN(F$6:F$9))/F7</f>
        <v>1</v>
      </c>
      <c r="H3" s="9">
        <v>846951</v>
      </c>
      <c r="I3" s="11">
        <f t="shared" si="0"/>
        <v>1.099806443644008E-2</v>
      </c>
      <c r="J3" s="10">
        <f>(MIN(H$2:H$9))/H3</f>
        <v>0.61140018725994771</v>
      </c>
    </row>
    <row r="4" spans="1:10" x14ac:dyDescent="0.2">
      <c r="A4" s="5" t="s">
        <v>7</v>
      </c>
      <c r="B4" s="6">
        <v>41784839</v>
      </c>
      <c r="C4" s="10">
        <v>0.95269999999999999</v>
      </c>
      <c r="D4" s="7">
        <v>63051980</v>
      </c>
      <c r="E4" s="7">
        <v>3514149</v>
      </c>
      <c r="F4" s="11">
        <f t="shared" si="1"/>
        <v>5.5734157753650239E-2</v>
      </c>
      <c r="G4" s="11">
        <f t="shared" si="2"/>
        <v>0.90240520406713343</v>
      </c>
      <c r="H4" s="9">
        <v>3172401</v>
      </c>
      <c r="I4" s="11">
        <f t="shared" si="0"/>
        <v>5.0314058337263955E-2</v>
      </c>
      <c r="J4" s="10">
        <f>(MIN(H$2:H$9))/H4</f>
        <v>0.16322841910590749</v>
      </c>
    </row>
    <row r="5" spans="1:10" x14ac:dyDescent="0.2">
      <c r="A5" s="8" t="s">
        <v>8</v>
      </c>
      <c r="B5" s="6">
        <v>38683109</v>
      </c>
      <c r="C5" s="10">
        <v>0.95489999999999997</v>
      </c>
      <c r="D5" s="7">
        <v>61773782</v>
      </c>
      <c r="E5" s="7">
        <v>586373</v>
      </c>
      <c r="F5" s="11">
        <f t="shared" si="1"/>
        <v>9.4922632387960323E-3</v>
      </c>
      <c r="G5" s="11">
        <f t="shared" si="2"/>
        <v>0.8827478954107848</v>
      </c>
      <c r="H5" s="9">
        <v>517826</v>
      </c>
      <c r="I5" s="11">
        <f t="shared" si="0"/>
        <v>8.3826177260767354E-3</v>
      </c>
      <c r="J5" s="10">
        <f>(MIN(H$2:H$9))/H5</f>
        <v>1</v>
      </c>
    </row>
    <row r="6" spans="1:10" x14ac:dyDescent="0.2">
      <c r="A6" s="5" t="s">
        <v>13</v>
      </c>
      <c r="B6" s="6">
        <v>43447413</v>
      </c>
      <c r="C6" s="10">
        <v>0.95599999999999996</v>
      </c>
      <c r="D6" s="7">
        <v>62300900</v>
      </c>
      <c r="E6" s="7">
        <v>2152686</v>
      </c>
      <c r="F6" s="11">
        <f t="shared" si="1"/>
        <v>3.4553048190315065E-2</v>
      </c>
      <c r="G6" s="11">
        <f>(MIN(F$6:F$9))/F6</f>
        <v>0.88082884266820616</v>
      </c>
      <c r="H6" s="9">
        <v>1896428</v>
      </c>
      <c r="I6" s="11">
        <f t="shared" si="0"/>
        <v>3.043981708129417E-2</v>
      </c>
      <c r="J6" s="10">
        <f t="shared" ref="J6:J9" si="3">(MIN(H$2:H$9))/H6</f>
        <v>0.27305334027972589</v>
      </c>
    </row>
    <row r="7" spans="1:10" x14ac:dyDescent="0.2">
      <c r="A7" s="5" t="s">
        <v>14</v>
      </c>
      <c r="B7" s="6">
        <v>42468072</v>
      </c>
      <c r="C7" s="10">
        <v>0.95409999999999995</v>
      </c>
      <c r="D7" s="7">
        <v>61573557</v>
      </c>
      <c r="E7" s="7">
        <v>1874011</v>
      </c>
      <c r="F7" s="11">
        <f t="shared" si="1"/>
        <v>3.0435321448133976E-2</v>
      </c>
      <c r="G7" s="11">
        <f t="shared" ref="G7:G9" si="4">(MIN(F$6:F$9))/F7</f>
        <v>1</v>
      </c>
      <c r="H7" s="9">
        <v>1874011</v>
      </c>
      <c r="I7" s="11">
        <f t="shared" si="0"/>
        <v>3.0435321448133976E-2</v>
      </c>
      <c r="J7" s="10">
        <f t="shared" si="3"/>
        <v>0.27631961605348099</v>
      </c>
    </row>
    <row r="8" spans="1:10" x14ac:dyDescent="0.2">
      <c r="A8" s="5" t="s">
        <v>15</v>
      </c>
      <c r="B8" s="6">
        <v>39423719</v>
      </c>
      <c r="C8" s="10">
        <v>0.95089999999999997</v>
      </c>
      <c r="D8" s="7">
        <v>56354973</v>
      </c>
      <c r="E8" s="7">
        <v>1900678</v>
      </c>
      <c r="F8" s="11">
        <f t="shared" si="1"/>
        <v>3.3726890437867835E-2</v>
      </c>
      <c r="G8" s="11">
        <f t="shared" si="4"/>
        <v>0.90240520406713343</v>
      </c>
      <c r="H8" s="9">
        <v>1715569</v>
      </c>
      <c r="I8" s="11">
        <f t="shared" si="0"/>
        <v>3.0442193628590682E-2</v>
      </c>
      <c r="J8" s="10">
        <f t="shared" si="3"/>
        <v>0.30183921486107523</v>
      </c>
    </row>
    <row r="9" spans="1:10" x14ac:dyDescent="0.2">
      <c r="A9" s="12" t="s">
        <v>16</v>
      </c>
      <c r="B9" s="13">
        <v>47340659</v>
      </c>
      <c r="C9" s="14">
        <v>0.95020000000000004</v>
      </c>
      <c r="D9" s="13">
        <v>66970404</v>
      </c>
      <c r="E9" s="13">
        <v>2309001</v>
      </c>
      <c r="F9" s="15">
        <f t="shared" si="1"/>
        <v>3.4477931475521632E-2</v>
      </c>
      <c r="G9" s="15">
        <f t="shared" si="4"/>
        <v>0.8827478954107848</v>
      </c>
      <c r="H9" s="16">
        <v>2038560</v>
      </c>
      <c r="I9" s="15">
        <f t="shared" si="0"/>
        <v>3.0439714832838697E-2</v>
      </c>
      <c r="J9" s="14">
        <f t="shared" si="3"/>
        <v>0.25401557962483323</v>
      </c>
    </row>
    <row r="10" spans="1:10" x14ac:dyDescent="0.2">
      <c r="A10" s="5" t="s">
        <v>9</v>
      </c>
      <c r="B10" s="6">
        <v>44837586</v>
      </c>
      <c r="C10" s="10">
        <v>0.95689999999999997</v>
      </c>
      <c r="D10" s="7">
        <v>67563485</v>
      </c>
      <c r="E10" s="7">
        <v>3826776</v>
      </c>
      <c r="F10" s="11">
        <f t="shared" si="1"/>
        <v>5.6639707084381451E-2</v>
      </c>
      <c r="G10" s="11">
        <f>(MIN(F$14:F$17))/F14</f>
        <v>1</v>
      </c>
      <c r="H10" s="9">
        <v>3826776</v>
      </c>
      <c r="I10" s="11">
        <f t="shared" si="0"/>
        <v>5.6639707084381451E-2</v>
      </c>
      <c r="J10" s="10">
        <f>(MIN(H$10:H$17))/H10</f>
        <v>0.10373196654311619</v>
      </c>
    </row>
    <row r="11" spans="1:10" x14ac:dyDescent="0.2">
      <c r="A11" s="5" t="s">
        <v>10</v>
      </c>
      <c r="B11" s="6">
        <v>38280334</v>
      </c>
      <c r="C11" s="10">
        <v>0.94499999999999995</v>
      </c>
      <c r="D11" s="7">
        <v>60709915</v>
      </c>
      <c r="E11" s="7">
        <v>627616</v>
      </c>
      <c r="F11" s="11">
        <f t="shared" si="1"/>
        <v>1.0337948916581418E-2</v>
      </c>
      <c r="G11" s="11">
        <f t="shared" ref="G11:G13" si="5">(MIN(F$14:F$17))/F15</f>
        <v>0.98293765699094915</v>
      </c>
      <c r="H11" s="9">
        <v>617157</v>
      </c>
      <c r="I11" s="11">
        <f t="shared" si="0"/>
        <v>1.0165670632218807E-2</v>
      </c>
      <c r="J11" s="10">
        <f t="shared" ref="J11:J17" si="6">(MIN(H$10:H$17))/H11</f>
        <v>0.64320586171752081</v>
      </c>
    </row>
    <row r="12" spans="1:10" x14ac:dyDescent="0.2">
      <c r="A12" s="5" t="s">
        <v>11</v>
      </c>
      <c r="B12" s="6">
        <v>41003758</v>
      </c>
      <c r="C12" s="10">
        <v>0.95479999999999998</v>
      </c>
      <c r="D12" s="7">
        <v>61737747</v>
      </c>
      <c r="E12" s="7">
        <v>4177216</v>
      </c>
      <c r="F12" s="11">
        <f t="shared" si="1"/>
        <v>6.766064851702476E-2</v>
      </c>
      <c r="G12" s="11">
        <f t="shared" si="5"/>
        <v>0.93856459151349991</v>
      </c>
      <c r="H12" s="9">
        <v>3919965</v>
      </c>
      <c r="I12" s="11">
        <f t="shared" si="0"/>
        <v>6.3493813598348506E-2</v>
      </c>
      <c r="J12" s="10">
        <f t="shared" si="6"/>
        <v>0.10126595518072228</v>
      </c>
    </row>
    <row r="13" spans="1:10" x14ac:dyDescent="0.2">
      <c r="A13" s="8" t="s">
        <v>12</v>
      </c>
      <c r="B13" s="6">
        <v>38057918</v>
      </c>
      <c r="C13" s="10">
        <v>0.95960000000000001</v>
      </c>
      <c r="D13" s="7">
        <v>61666541</v>
      </c>
      <c r="E13" s="7">
        <v>491099</v>
      </c>
      <c r="F13" s="11">
        <f t="shared" si="1"/>
        <v>7.9637837964675207E-3</v>
      </c>
      <c r="G13" s="11">
        <f t="shared" si="5"/>
        <v>0.80851661992125667</v>
      </c>
      <c r="H13" s="9">
        <v>396959</v>
      </c>
      <c r="I13" s="11">
        <f t="shared" si="0"/>
        <v>6.4371860909143586E-3</v>
      </c>
      <c r="J13" s="10">
        <f t="shared" si="6"/>
        <v>1</v>
      </c>
    </row>
    <row r="14" spans="1:10" x14ac:dyDescent="0.2">
      <c r="A14" s="5" t="s">
        <v>17</v>
      </c>
      <c r="B14" s="6">
        <v>41775357</v>
      </c>
      <c r="C14" s="10">
        <v>0.95660000000000001</v>
      </c>
      <c r="D14" s="7">
        <v>60361695</v>
      </c>
      <c r="E14" s="7">
        <v>1804565</v>
      </c>
      <c r="F14" s="11">
        <f t="shared" si="1"/>
        <v>2.9895863593625064E-2</v>
      </c>
      <c r="G14" s="11">
        <f>(MIN(F$14:F$17))/F14</f>
        <v>1</v>
      </c>
      <c r="H14" s="9">
        <v>1804565</v>
      </c>
      <c r="I14" s="11">
        <f t="shared" si="0"/>
        <v>2.9895863593625064E-2</v>
      </c>
      <c r="J14" s="10">
        <f t="shared" si="6"/>
        <v>0.2199748969973373</v>
      </c>
    </row>
    <row r="15" spans="1:10" x14ac:dyDescent="0.2">
      <c r="A15" s="5" t="s">
        <v>18</v>
      </c>
      <c r="B15" s="6">
        <v>43129608</v>
      </c>
      <c r="C15" s="10">
        <v>0.94989999999999997</v>
      </c>
      <c r="D15" s="7">
        <v>61555568</v>
      </c>
      <c r="E15" s="7">
        <v>1872201</v>
      </c>
      <c r="F15" s="11">
        <f t="shared" si="1"/>
        <v>3.0414811540687918E-2</v>
      </c>
      <c r="G15" s="11">
        <f t="shared" ref="G15:G17" si="7">(MIN(F$14:F$17))/F15</f>
        <v>0.98293765699094915</v>
      </c>
      <c r="H15" s="9">
        <v>1840740</v>
      </c>
      <c r="I15" s="11">
        <f t="shared" si="0"/>
        <v>2.9903712366036488E-2</v>
      </c>
      <c r="J15" s="10">
        <f t="shared" si="6"/>
        <v>0.21565185740517401</v>
      </c>
    </row>
    <row r="16" spans="1:10" x14ac:dyDescent="0.2">
      <c r="A16" s="5" t="s">
        <v>19</v>
      </c>
      <c r="B16" s="6">
        <v>38550388</v>
      </c>
      <c r="C16" s="10">
        <v>0.94879999999999998</v>
      </c>
      <c r="D16" s="7">
        <v>54606462</v>
      </c>
      <c r="E16" s="7">
        <v>1739366</v>
      </c>
      <c r="F16" s="11">
        <f t="shared" si="1"/>
        <v>3.1852750321015123E-2</v>
      </c>
      <c r="G16" s="11">
        <f t="shared" si="7"/>
        <v>0.93856459151349991</v>
      </c>
      <c r="H16" s="9">
        <v>1632684</v>
      </c>
      <c r="I16" s="11">
        <f t="shared" si="0"/>
        <v>2.9899098755015476E-2</v>
      </c>
      <c r="J16" s="10">
        <f t="shared" si="6"/>
        <v>0.24313278013381645</v>
      </c>
    </row>
    <row r="17" spans="1:10" x14ac:dyDescent="0.2">
      <c r="A17" s="8" t="s">
        <v>20</v>
      </c>
      <c r="B17" s="6">
        <v>43513376</v>
      </c>
      <c r="C17" s="10">
        <v>0.95179999999999998</v>
      </c>
      <c r="D17" s="7">
        <v>61341340</v>
      </c>
      <c r="E17" s="7">
        <v>2268169</v>
      </c>
      <c r="F17" s="11">
        <f t="shared" si="1"/>
        <v>3.6976189303983255E-2</v>
      </c>
      <c r="G17" s="11">
        <f t="shared" si="7"/>
        <v>0.80851661992125667</v>
      </c>
      <c r="H17" s="9">
        <v>1834467</v>
      </c>
      <c r="I17" s="11">
        <f t="shared" si="0"/>
        <v>2.9905884025357123E-2</v>
      </c>
      <c r="J17" s="10">
        <f t="shared" si="6"/>
        <v>0.21638928364478618</v>
      </c>
    </row>
    <row r="20" spans="1:10" x14ac:dyDescent="0.2">
      <c r="A20" s="3"/>
    </row>
    <row r="21" spans="1:10" x14ac:dyDescent="0.2">
      <c r="A21" s="3"/>
    </row>
    <row r="22" spans="1:10" x14ac:dyDescent="0.2">
      <c r="A22" s="3"/>
    </row>
    <row r="23" spans="1:10" x14ac:dyDescent="0.2">
      <c r="A23" s="4"/>
    </row>
    <row r="24" spans="1:10" x14ac:dyDescent="0.2">
      <c r="A24" s="3"/>
    </row>
    <row r="25" spans="1:10" x14ac:dyDescent="0.2">
      <c r="A25" s="3"/>
    </row>
    <row r="26" spans="1:10" x14ac:dyDescent="0.2">
      <c r="A26" s="3"/>
    </row>
    <row r="27" spans="1:10" x14ac:dyDescent="0.2">
      <c r="A27" s="4"/>
    </row>
    <row r="28" spans="1:10" x14ac:dyDescent="0.2">
      <c r="A28" s="3"/>
    </row>
    <row r="29" spans="1:10" x14ac:dyDescent="0.2">
      <c r="A29" s="3"/>
    </row>
    <row r="30" spans="1:10" x14ac:dyDescent="0.2">
      <c r="A30" s="3"/>
    </row>
    <row r="31" spans="1:10" x14ac:dyDescent="0.2">
      <c r="A31" s="4"/>
    </row>
    <row r="32" spans="1:10" x14ac:dyDescent="0.2">
      <c r="A32" s="3"/>
    </row>
    <row r="33" spans="1:1" x14ac:dyDescent="0.2">
      <c r="A33" s="3"/>
    </row>
    <row r="34" spans="1:1" x14ac:dyDescent="0.2">
      <c r="A34" s="3"/>
    </row>
    <row r="35" spans="1:1" x14ac:dyDescent="0.2">
      <c r="A35" s="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1"/>
  <sheetViews>
    <sheetView zoomScale="85" zoomScaleNormal="85" workbookViewId="0">
      <selection activeCell="I16" sqref="I16"/>
    </sheetView>
  </sheetViews>
  <sheetFormatPr baseColWidth="10" defaultColWidth="8.83203125" defaultRowHeight="15" x14ac:dyDescent="0.2"/>
  <cols>
    <col min="1" max="1" width="30.6640625" bestFit="1" customWidth="1"/>
    <col min="2" max="2" width="16.83203125" customWidth="1"/>
    <col min="3" max="3" width="15.5" customWidth="1"/>
    <col min="4" max="4" width="17.83203125" style="2" customWidth="1"/>
    <col min="5" max="5" width="19.1640625" customWidth="1"/>
    <col min="6" max="6" width="23.83203125" style="27" customWidth="1"/>
    <col min="7" max="7" width="19.5" customWidth="1"/>
    <col min="8" max="8" width="19.33203125" customWidth="1"/>
    <col min="9" max="9" width="18.5" bestFit="1" customWidth="1"/>
    <col min="10" max="10" width="21.83203125" customWidth="1"/>
    <col min="11" max="11" width="29.6640625" customWidth="1"/>
    <col min="12" max="12" width="20.5" customWidth="1"/>
    <col min="13" max="13" width="34.1640625" bestFit="1" customWidth="1"/>
    <col min="14" max="14" width="38.5" bestFit="1" customWidth="1"/>
  </cols>
  <sheetData>
    <row r="1" spans="1:14" s="45" customFormat="1" ht="48" customHeight="1" x14ac:dyDescent="0.2">
      <c r="A1" s="44" t="s">
        <v>0</v>
      </c>
      <c r="B1" s="44" t="s">
        <v>1</v>
      </c>
      <c r="C1" s="44" t="s">
        <v>42</v>
      </c>
      <c r="D1" s="44" t="s">
        <v>43</v>
      </c>
      <c r="E1" s="44" t="s">
        <v>44</v>
      </c>
      <c r="F1" s="44" t="s">
        <v>68</v>
      </c>
      <c r="G1" s="18" t="s">
        <v>45</v>
      </c>
      <c r="H1" s="18" t="s">
        <v>46</v>
      </c>
      <c r="I1" s="18" t="s">
        <v>4</v>
      </c>
      <c r="J1" s="17" t="s">
        <v>24</v>
      </c>
      <c r="K1" s="46" t="s">
        <v>23</v>
      </c>
      <c r="L1" s="46" t="s">
        <v>47</v>
      </c>
      <c r="M1" s="46" t="s">
        <v>69</v>
      </c>
      <c r="N1" s="46" t="s">
        <v>70</v>
      </c>
    </row>
    <row r="2" spans="1:14" x14ac:dyDescent="0.2">
      <c r="A2" s="20" t="s">
        <v>26</v>
      </c>
      <c r="B2" s="40">
        <v>50646796</v>
      </c>
      <c r="C2" s="29">
        <v>94.48</v>
      </c>
      <c r="D2" s="30">
        <v>0.76053583401695468</v>
      </c>
      <c r="E2" s="30">
        <v>0.18426573966831386</v>
      </c>
      <c r="F2" s="31">
        <v>84706462</v>
      </c>
      <c r="G2" s="28">
        <v>67383803</v>
      </c>
      <c r="H2" s="28">
        <v>2366619</v>
      </c>
      <c r="I2" s="49">
        <v>3.5121481641515503E-2</v>
      </c>
      <c r="J2" s="47">
        <f>(MIN(I$18:I$21))/I18</f>
        <v>1</v>
      </c>
      <c r="K2" s="28">
        <v>2366619</v>
      </c>
      <c r="L2" s="51">
        <f t="shared" ref="L2:L33" si="0">K2/G2</f>
        <v>3.5121481641515545E-2</v>
      </c>
      <c r="M2" s="21">
        <f t="shared" ref="M2:M17" si="1">(MIN(F$2:F$17,F$34:F$37))/F2</f>
        <v>0.95898903202922114</v>
      </c>
      <c r="N2" s="54">
        <f>Table13[[#This Row],[Number of reads aligning uniquely to mm10]]*Table13[[#This Row],[Factor to downsample alignments based on total number of mm10 reads with &gt;= 1 alignment]]</f>
        <v>64620328.013417728</v>
      </c>
    </row>
    <row r="3" spans="1:14" x14ac:dyDescent="0.2">
      <c r="A3" s="20" t="s">
        <v>27</v>
      </c>
      <c r="B3" s="40">
        <v>61560388</v>
      </c>
      <c r="C3" s="29">
        <v>92.13</v>
      </c>
      <c r="D3" s="30">
        <v>0.72848550107549881</v>
      </c>
      <c r="E3" s="30">
        <v>0.19283440307924571</v>
      </c>
      <c r="F3" s="31">
        <v>100031752</v>
      </c>
      <c r="G3" s="28">
        <v>78781750</v>
      </c>
      <c r="H3" s="28">
        <v>2623971</v>
      </c>
      <c r="I3" s="49">
        <v>3.3306838195394199E-2</v>
      </c>
      <c r="J3" s="47">
        <f>(MIN(I$18:I$21))/I19</f>
        <v>0.81250238125499552</v>
      </c>
      <c r="K3" s="28">
        <v>2132779</v>
      </c>
      <c r="L3" s="51">
        <f t="shared" si="0"/>
        <v>2.7071993196393834E-2</v>
      </c>
      <c r="M3" s="21">
        <f t="shared" si="1"/>
        <v>0.81206783222191292</v>
      </c>
      <c r="N3" s="54">
        <f>Table13[[#This Row],[Number of reads aligning uniquely to mm10]]*Table13[[#This Row],[Factor to downsample alignments based on total number of mm10 reads with &gt;= 1 alignment]]</f>
        <v>63976124.941148691</v>
      </c>
    </row>
    <row r="4" spans="1:14" x14ac:dyDescent="0.2">
      <c r="A4" s="20" t="s">
        <v>28</v>
      </c>
      <c r="B4" s="40">
        <v>52072873</v>
      </c>
      <c r="C4" s="29">
        <v>93.26</v>
      </c>
      <c r="D4" s="30">
        <v>0.7613296197496251</v>
      </c>
      <c r="E4" s="30">
        <v>0.17126003616747709</v>
      </c>
      <c r="F4" s="31">
        <v>86570790</v>
      </c>
      <c r="G4" s="28">
        <v>69835340</v>
      </c>
      <c r="H4" s="28">
        <v>2618450</v>
      </c>
      <c r="I4" s="49">
        <v>3.7494626646050501E-2</v>
      </c>
      <c r="J4" s="47">
        <f>(MIN(I$18:I$21))/I20</f>
        <v>0.8904658935328259</v>
      </c>
      <c r="K4" s="28">
        <v>2332046</v>
      </c>
      <c r="L4" s="51">
        <f t="shared" si="0"/>
        <v>3.3393493895783999E-2</v>
      </c>
      <c r="M4" s="21">
        <f t="shared" si="1"/>
        <v>0.93833691479539461</v>
      </c>
      <c r="N4" s="54">
        <f>Table13[[#This Row],[Number of reads aligning uniquely to mm10]]*Table13[[#This Row],[Factor to downsample alignments based on total number of mm10 reads with &gt;= 1 alignment]]</f>
        <v>65529077.479287416</v>
      </c>
    </row>
    <row r="5" spans="1:14" x14ac:dyDescent="0.2">
      <c r="A5" s="20" t="s">
        <v>29</v>
      </c>
      <c r="B5" s="40">
        <v>50240708</v>
      </c>
      <c r="C5" s="29">
        <v>94.27</v>
      </c>
      <c r="D5" s="30">
        <v>0.75845312978854162</v>
      </c>
      <c r="E5" s="30">
        <v>0.18424106963536321</v>
      </c>
      <c r="F5" s="31">
        <v>84728334</v>
      </c>
      <c r="G5" s="28">
        <v>67757714</v>
      </c>
      <c r="H5" s="28">
        <v>1522207</v>
      </c>
      <c r="I5" s="49">
        <v>2.2465442089737601E-2</v>
      </c>
      <c r="J5" s="47">
        <f>(MIN(I$18:I$21))/I21</f>
        <v>0.70779245587346951</v>
      </c>
      <c r="K5" s="28">
        <v>1077650</v>
      </c>
      <c r="L5" s="51">
        <f t="shared" si="0"/>
        <v>1.5904462184187618E-2</v>
      </c>
      <c r="M5" s="21">
        <f t="shared" si="1"/>
        <v>0.95874147602146875</v>
      </c>
      <c r="N5" s="54">
        <f>Table13[[#This Row],[Number of reads aligning uniquely to mm10]]*Table13[[#This Row],[Factor to downsample alignments based on total number of mm10 reads with &gt;= 1 alignment]]</f>
        <v>64962130.732200541</v>
      </c>
    </row>
    <row r="6" spans="1:14" x14ac:dyDescent="0.2">
      <c r="A6" s="22" t="s">
        <v>30</v>
      </c>
      <c r="B6" s="41">
        <v>51344629</v>
      </c>
      <c r="C6" s="33">
        <v>93.82</v>
      </c>
      <c r="D6" s="34">
        <v>0.76765055700447193</v>
      </c>
      <c r="E6" s="34">
        <v>0.17057156296626771</v>
      </c>
      <c r="F6" s="35">
        <v>84640030</v>
      </c>
      <c r="G6" s="32">
        <v>69425256</v>
      </c>
      <c r="H6" s="32">
        <v>1484877</v>
      </c>
      <c r="I6" s="50">
        <v>2.13881386335831E-2</v>
      </c>
      <c r="J6" s="48">
        <f>(MIN(I$22:I$25))/I22</f>
        <v>0.9161309099892968</v>
      </c>
      <c r="K6" s="32">
        <v>1360569</v>
      </c>
      <c r="L6" s="52">
        <f t="shared" si="0"/>
        <v>1.9597608685807368E-2</v>
      </c>
      <c r="M6" s="23">
        <f t="shared" si="1"/>
        <v>0.95974172031838834</v>
      </c>
      <c r="N6" s="55">
        <f>Table13[[#This Row],[Number of reads aligning uniquely to mm10]]*Table13[[#This Row],[Factor to downsample alignments based on total number of mm10 reads with &gt;= 1 alignment]]</f>
        <v>66630314.626984514</v>
      </c>
    </row>
    <row r="7" spans="1:14" x14ac:dyDescent="0.2">
      <c r="A7" s="22" t="s">
        <v>31</v>
      </c>
      <c r="B7" s="41">
        <v>50599833</v>
      </c>
      <c r="C7" s="33">
        <v>94.08</v>
      </c>
      <c r="D7" s="34">
        <v>0.75179425871639338</v>
      </c>
      <c r="E7" s="34">
        <v>0.18898655197593878</v>
      </c>
      <c r="F7" s="35">
        <v>84787850</v>
      </c>
      <c r="G7" s="32">
        <v>68186994</v>
      </c>
      <c r="H7" s="32">
        <v>1283692</v>
      </c>
      <c r="I7" s="50">
        <v>1.8826053543290099E-2</v>
      </c>
      <c r="J7" s="48">
        <f>(MIN(I$22:I$25))/I23</f>
        <v>0.89911672031126166</v>
      </c>
      <c r="K7" s="32">
        <v>1154607</v>
      </c>
      <c r="L7" s="52">
        <f t="shared" si="0"/>
        <v>1.6932950585855127E-2</v>
      </c>
      <c r="M7" s="23">
        <f t="shared" si="1"/>
        <v>0.95806849684241313</v>
      </c>
      <c r="N7" s="55">
        <f>Table13[[#This Row],[Number of reads aligning uniquely to mm10]]*Table13[[#This Row],[Factor to downsample alignments based on total number of mm10 reads with &gt;= 1 alignment]]</f>
        <v>65327810.845782645</v>
      </c>
    </row>
    <row r="8" spans="1:14" x14ac:dyDescent="0.2">
      <c r="A8" s="22" t="s">
        <v>32</v>
      </c>
      <c r="B8" s="41">
        <v>51080360</v>
      </c>
      <c r="C8" s="33">
        <v>93.07</v>
      </c>
      <c r="D8" s="34">
        <v>0.76356877103529519</v>
      </c>
      <c r="E8" s="34">
        <v>0.16716884250954042</v>
      </c>
      <c r="F8" s="35">
        <v>83656648</v>
      </c>
      <c r="G8" s="32">
        <v>69731738</v>
      </c>
      <c r="H8" s="32">
        <v>751803</v>
      </c>
      <c r="I8" s="50">
        <v>1.07813604186949E-2</v>
      </c>
      <c r="J8" s="48">
        <f>(MIN(I$22:I$25))/I24</f>
        <v>0.76094308454433468</v>
      </c>
      <c r="K8" s="32">
        <v>572560</v>
      </c>
      <c r="L8" s="52">
        <f t="shared" si="0"/>
        <v>8.2108953027959803E-3</v>
      </c>
      <c r="M8" s="23">
        <f t="shared" si="1"/>
        <v>0.97102346247485316</v>
      </c>
      <c r="N8" s="55">
        <f>Table13[[#This Row],[Number of reads aligning uniquely to mm10]]*Table13[[#This Row],[Factor to downsample alignments based on total number of mm10 reads with &gt;= 1 alignment]]</f>
        <v>67711153.677149296</v>
      </c>
    </row>
    <row r="9" spans="1:14" x14ac:dyDescent="0.2">
      <c r="A9" s="22" t="s">
        <v>33</v>
      </c>
      <c r="B9" s="41">
        <v>50850900</v>
      </c>
      <c r="C9" s="33">
        <v>92.81</v>
      </c>
      <c r="D9" s="34">
        <v>0.73377794603875257</v>
      </c>
      <c r="E9" s="34">
        <v>0.19431775683723512</v>
      </c>
      <c r="F9" s="35">
        <v>83200862</v>
      </c>
      <c r="G9" s="32">
        <v>66766582</v>
      </c>
      <c r="H9" s="32">
        <v>889631</v>
      </c>
      <c r="I9" s="50">
        <v>1.3324495179339899E-2</v>
      </c>
      <c r="J9" s="48">
        <f>(MIN(I$22:I$25))/I25</f>
        <v>1</v>
      </c>
      <c r="K9" s="32">
        <v>889631</v>
      </c>
      <c r="L9" s="52">
        <f t="shared" si="0"/>
        <v>1.3324495179339868E-2</v>
      </c>
      <c r="M9" s="23">
        <f t="shared" si="1"/>
        <v>0.9763428652938716</v>
      </c>
      <c r="N9" s="55">
        <f>Table13[[#This Row],[Number of reads aligning uniquely to mm10]]*Table13[[#This Row],[Factor to downsample alignments based on total number of mm10 reads with &gt;= 1 alignment]]</f>
        <v>65187075.975758232</v>
      </c>
    </row>
    <row r="10" spans="1:14" x14ac:dyDescent="0.2">
      <c r="A10" s="20" t="s">
        <v>34</v>
      </c>
      <c r="B10" s="40">
        <v>52255688</v>
      </c>
      <c r="C10" s="29">
        <v>94.69</v>
      </c>
      <c r="D10" s="30">
        <v>0.77120041173712173</v>
      </c>
      <c r="E10" s="30">
        <v>0.17571596056035754</v>
      </c>
      <c r="F10" s="31">
        <v>86824880</v>
      </c>
      <c r="G10" s="28">
        <v>70595067</v>
      </c>
      <c r="H10" s="28">
        <v>1351708</v>
      </c>
      <c r="I10" s="49">
        <v>1.91473435388906E-2</v>
      </c>
      <c r="J10" s="47">
        <f>(MIN(I$26:I$29))/I26</f>
        <v>0.93606551642410396</v>
      </c>
      <c r="K10" s="28">
        <v>1265527</v>
      </c>
      <c r="L10" s="51">
        <f t="shared" si="0"/>
        <v>1.7926564188968049E-2</v>
      </c>
      <c r="M10" s="21">
        <f t="shared" si="1"/>
        <v>0.93559090435828995</v>
      </c>
      <c r="N10" s="54">
        <f>Table13[[#This Row],[Number of reads aligning uniquely to mm10]]*Table13[[#This Row],[Factor to downsample alignments based on total number of mm10 reads with &gt;= 1 alignment]]</f>
        <v>66048102.577764072</v>
      </c>
    </row>
    <row r="11" spans="1:14" x14ac:dyDescent="0.2">
      <c r="A11" s="20" t="s">
        <v>35</v>
      </c>
      <c r="B11" s="40">
        <v>51036887</v>
      </c>
      <c r="C11" s="29">
        <v>92.94</v>
      </c>
      <c r="D11" s="30">
        <v>0.73508817886924938</v>
      </c>
      <c r="E11" s="30">
        <v>0.19426946334646272</v>
      </c>
      <c r="F11" s="31">
        <v>83042664</v>
      </c>
      <c r="G11" s="28">
        <v>66756702</v>
      </c>
      <c r="H11" s="28">
        <v>1178632</v>
      </c>
      <c r="I11" s="49">
        <v>1.7655635534541501E-2</v>
      </c>
      <c r="J11" s="47">
        <f>(MIN(I$26:I$29))/I27</f>
        <v>1</v>
      </c>
      <c r="K11" s="28">
        <v>1178632</v>
      </c>
      <c r="L11" s="51">
        <f t="shared" si="0"/>
        <v>1.7655635534541535E-2</v>
      </c>
      <c r="M11" s="21">
        <f t="shared" si="1"/>
        <v>0.9782028187342352</v>
      </c>
      <c r="N11" s="54">
        <f>Table13[[#This Row],[Number of reads aligning uniquely to mm10]]*Table13[[#This Row],[Factor to downsample alignments based on total number of mm10 reads with &gt;= 1 alignment]]</f>
        <v>65301594.06580136</v>
      </c>
    </row>
    <row r="12" spans="1:14" x14ac:dyDescent="0.2">
      <c r="A12" s="20" t="s">
        <v>36</v>
      </c>
      <c r="B12" s="40">
        <v>50388032</v>
      </c>
      <c r="C12" s="29">
        <v>94.43</v>
      </c>
      <c r="D12" s="30">
        <v>0.7716172642223259</v>
      </c>
      <c r="E12" s="30">
        <v>0.17269155821487017</v>
      </c>
      <c r="F12" s="31">
        <v>84491614</v>
      </c>
      <c r="G12" s="28">
        <v>69667115</v>
      </c>
      <c r="H12" s="28">
        <v>744140</v>
      </c>
      <c r="I12" s="49">
        <v>1.068136666776E-2</v>
      </c>
      <c r="J12" s="47">
        <f>(MIN(I$26:I$29))/I28</f>
        <v>0.88974616780413263</v>
      </c>
      <c r="K12" s="28">
        <v>662304</v>
      </c>
      <c r="L12" s="51">
        <f t="shared" si="0"/>
        <v>9.5066948014138376E-3</v>
      </c>
      <c r="M12" s="21">
        <f t="shared" si="1"/>
        <v>0.96142758025666308</v>
      </c>
      <c r="N12" s="54">
        <f>Table13[[#This Row],[Number of reads aligning uniquely to mm10]]*Table13[[#This Row],[Factor to downsample alignments based on total number of mm10 reads with &gt;= 1 alignment]]</f>
        <v>66979885.79791268</v>
      </c>
    </row>
    <row r="13" spans="1:14" x14ac:dyDescent="0.2">
      <c r="A13" s="20" t="s">
        <v>37</v>
      </c>
      <c r="B13" s="40">
        <v>49827268</v>
      </c>
      <c r="C13" s="29">
        <v>93.79</v>
      </c>
      <c r="D13" s="30">
        <v>0.74291249979501262</v>
      </c>
      <c r="E13" s="30">
        <v>0.19501632584092268</v>
      </c>
      <c r="F13" s="31">
        <v>82913452</v>
      </c>
      <c r="G13" s="28">
        <v>65210184</v>
      </c>
      <c r="H13" s="28">
        <v>1852816</v>
      </c>
      <c r="I13" s="49">
        <v>2.8412985309165799E-2</v>
      </c>
      <c r="J13" s="47">
        <f>(MIN(I$26:I$29))/I29</f>
        <v>0.75680610963724892</v>
      </c>
      <c r="K13" s="28">
        <v>1402634</v>
      </c>
      <c r="L13" s="51">
        <f t="shared" si="0"/>
        <v>2.1509431716984575E-2</v>
      </c>
      <c r="M13" s="21">
        <f t="shared" si="1"/>
        <v>0.97972724618919493</v>
      </c>
      <c r="N13" s="54">
        <f>Table13[[#This Row],[Number of reads aligning uniquely to mm10]]*Table13[[#This Row],[Factor to downsample alignments based on total number of mm10 reads with &gt;= 1 alignment]]</f>
        <v>63888193.993810698</v>
      </c>
    </row>
    <row r="14" spans="1:14" x14ac:dyDescent="0.2">
      <c r="A14" s="22" t="s">
        <v>38</v>
      </c>
      <c r="B14" s="41">
        <v>50880017</v>
      </c>
      <c r="C14" s="33">
        <v>93.97</v>
      </c>
      <c r="D14" s="34">
        <v>0.7780717563431977</v>
      </c>
      <c r="E14" s="34">
        <v>0.16166536072052431</v>
      </c>
      <c r="F14" s="35">
        <v>83735294</v>
      </c>
      <c r="G14" s="32">
        <v>70135867</v>
      </c>
      <c r="H14" s="32">
        <v>505706</v>
      </c>
      <c r="I14" s="50">
        <v>7.2103763970009799E-3</v>
      </c>
      <c r="J14" s="48">
        <f>(MIN(I$30:I$33))/I30</f>
        <v>1</v>
      </c>
      <c r="K14" s="32">
        <v>505706</v>
      </c>
      <c r="L14" s="52">
        <f t="shared" si="0"/>
        <v>7.2103763970009808E-3</v>
      </c>
      <c r="M14" s="23">
        <f t="shared" si="1"/>
        <v>0.97011145622776462</v>
      </c>
      <c r="N14" s="55">
        <f>Table13[[#This Row],[Number of reads aligning uniquely to mm10]]*Table13[[#This Row],[Factor to downsample alignments based on total number of mm10 reads with &gt;= 1 alignment]]</f>
        <v>68039608.069166824</v>
      </c>
    </row>
    <row r="15" spans="1:14" x14ac:dyDescent="0.2">
      <c r="A15" s="22" t="s">
        <v>39</v>
      </c>
      <c r="B15" s="41">
        <v>50647231</v>
      </c>
      <c r="C15" s="33">
        <v>93.95</v>
      </c>
      <c r="D15" s="34">
        <v>0.74904841819095125</v>
      </c>
      <c r="E15" s="34">
        <v>0.19046018616007515</v>
      </c>
      <c r="F15" s="35">
        <v>81232568</v>
      </c>
      <c r="G15" s="32">
        <v>65559768</v>
      </c>
      <c r="H15" s="32">
        <v>894995</v>
      </c>
      <c r="I15" s="50">
        <v>1.36515888829869E-2</v>
      </c>
      <c r="J15" s="48">
        <f>(MIN(I$30:I$33))/I31</f>
        <v>0.6990394248655778</v>
      </c>
      <c r="K15" s="32">
        <v>626217</v>
      </c>
      <c r="L15" s="52">
        <f t="shared" si="0"/>
        <v>9.5518489327173946E-3</v>
      </c>
      <c r="M15" s="23">
        <f t="shared" si="1"/>
        <v>1</v>
      </c>
      <c r="N15" s="55">
        <f>Table13[[#This Row],[Number of reads aligning uniquely to mm10]]*Table13[[#This Row],[Factor to downsample alignments based on total number of mm10 reads with &gt;= 1 alignment]]</f>
        <v>65559768</v>
      </c>
    </row>
    <row r="16" spans="1:14" x14ac:dyDescent="0.2">
      <c r="A16" s="22" t="s">
        <v>40</v>
      </c>
      <c r="B16" s="41">
        <v>51131168</v>
      </c>
      <c r="C16" s="33">
        <v>93.19</v>
      </c>
      <c r="D16" s="34">
        <v>0.74949849669375967</v>
      </c>
      <c r="E16" s="34">
        <v>0.18239916081499558</v>
      </c>
      <c r="F16" s="35">
        <v>83362634</v>
      </c>
      <c r="G16" s="32">
        <v>67582680</v>
      </c>
      <c r="H16" s="32">
        <v>1056748</v>
      </c>
      <c r="I16" s="50">
        <v>1.5636373106245601E-2</v>
      </c>
      <c r="J16" s="48">
        <f>(MIN(I$30:I$33))/I32</f>
        <v>0.70351194282677043</v>
      </c>
      <c r="K16" s="32">
        <v>743936</v>
      </c>
      <c r="L16" s="52">
        <f t="shared" si="0"/>
        <v>1.1007790753488912E-2</v>
      </c>
      <c r="M16" s="23">
        <f t="shared" si="1"/>
        <v>0.97444819222002987</v>
      </c>
      <c r="N16" s="55">
        <f>Table13[[#This Row],[Number of reads aligning uniquely to mm10]]*Table13[[#This Row],[Factor to downsample alignments based on total number of mm10 reads with &gt;= 1 alignment]]</f>
        <v>65855820.351384766</v>
      </c>
    </row>
    <row r="17" spans="1:14" x14ac:dyDescent="0.2">
      <c r="A17" s="22" t="s">
        <v>41</v>
      </c>
      <c r="B17" s="41">
        <v>52246272</v>
      </c>
      <c r="C17" s="33">
        <v>92.7</v>
      </c>
      <c r="D17" s="34">
        <v>0.72279946638225023</v>
      </c>
      <c r="E17" s="34">
        <v>0.20424050087023876</v>
      </c>
      <c r="F17" s="35">
        <v>83604382</v>
      </c>
      <c r="G17" s="32">
        <v>66139442</v>
      </c>
      <c r="H17" s="32">
        <v>902763</v>
      </c>
      <c r="I17" s="50">
        <v>1.36493894218219E-2</v>
      </c>
      <c r="J17" s="48">
        <f>(MIN(I$30:I$33))/I33</f>
        <v>0.53480787691318765</v>
      </c>
      <c r="K17" s="32">
        <v>482957</v>
      </c>
      <c r="L17" s="52">
        <f t="shared" si="0"/>
        <v>7.3021027301681798E-3</v>
      </c>
      <c r="M17" s="23">
        <f t="shared" si="1"/>
        <v>0.9716305061617464</v>
      </c>
      <c r="N17" s="55">
        <f>Table13[[#This Row],[Number of reads aligning uniquely to mm10]]*Table13[[#This Row],[Factor to downsample alignments based on total number of mm10 reads with &gt;= 1 alignment]]</f>
        <v>64263099.507715471</v>
      </c>
    </row>
    <row r="18" spans="1:14" x14ac:dyDescent="0.2">
      <c r="A18" s="20" t="s">
        <v>48</v>
      </c>
      <c r="B18" s="40">
        <v>13060335</v>
      </c>
      <c r="C18" s="29">
        <v>96.15</v>
      </c>
      <c r="D18" s="30">
        <v>0.74165514016408385</v>
      </c>
      <c r="E18" s="30">
        <v>0.21983966565343724</v>
      </c>
      <c r="F18" s="31">
        <v>21988422</v>
      </c>
      <c r="G18" s="28">
        <v>17383009</v>
      </c>
      <c r="H18" s="28">
        <v>499264</v>
      </c>
      <c r="I18" s="49">
        <v>2.8721379595442902E-2</v>
      </c>
      <c r="J18" s="47">
        <f>(MIN(I$18:I$21))/I18</f>
        <v>1</v>
      </c>
      <c r="K18" s="28">
        <v>499264</v>
      </c>
      <c r="L18" s="51">
        <f t="shared" si="0"/>
        <v>2.8721379595442884E-2</v>
      </c>
      <c r="M18" s="20"/>
      <c r="N18" s="54"/>
    </row>
    <row r="19" spans="1:14" x14ac:dyDescent="0.2">
      <c r="A19" s="20" t="s">
        <v>49</v>
      </c>
      <c r="B19" s="40">
        <v>12604842</v>
      </c>
      <c r="C19" s="29">
        <v>96.13</v>
      </c>
      <c r="D19" s="30">
        <v>0.71647318730413467</v>
      </c>
      <c r="E19" s="30">
        <v>0.24480419317062099</v>
      </c>
      <c r="F19" s="31">
        <v>21230274</v>
      </c>
      <c r="G19" s="28">
        <v>16242704</v>
      </c>
      <c r="H19" s="28">
        <v>574168</v>
      </c>
      <c r="I19" s="49">
        <v>3.5349286670495299E-2</v>
      </c>
      <c r="J19" s="47">
        <f>(MIN(I$18:I$21))/I19</f>
        <v>0.81250238125499552</v>
      </c>
      <c r="K19" s="28">
        <v>466567</v>
      </c>
      <c r="L19" s="51">
        <f t="shared" si="0"/>
        <v>2.8724712338536736E-2</v>
      </c>
      <c r="M19" s="20"/>
      <c r="N19" s="54"/>
    </row>
    <row r="20" spans="1:14" x14ac:dyDescent="0.2">
      <c r="A20" s="20" t="s">
        <v>50</v>
      </c>
      <c r="B20" s="40">
        <v>12559507</v>
      </c>
      <c r="C20" s="29">
        <v>95.82</v>
      </c>
      <c r="D20" s="30">
        <v>0.70699319568343222</v>
      </c>
      <c r="E20" s="30">
        <v>0.25116684178488174</v>
      </c>
      <c r="F20" s="31">
        <v>21323236</v>
      </c>
      <c r="G20" s="28">
        <v>16233294</v>
      </c>
      <c r="H20" s="28">
        <v>523594</v>
      </c>
      <c r="I20" s="49">
        <v>3.2254328665519097E-2</v>
      </c>
      <c r="J20" s="47">
        <f>(MIN(I$18:I$21))/I20</f>
        <v>0.8904658935328259</v>
      </c>
      <c r="K20" s="28">
        <v>466194</v>
      </c>
      <c r="L20" s="51">
        <f t="shared" si="0"/>
        <v>2.8718385806355752E-2</v>
      </c>
      <c r="M20" s="20"/>
      <c r="N20" s="54"/>
    </row>
    <row r="21" spans="1:14" x14ac:dyDescent="0.2">
      <c r="A21" s="20" t="s">
        <v>51</v>
      </c>
      <c r="B21" s="40">
        <v>12815835</v>
      </c>
      <c r="C21" s="29">
        <v>95.83</v>
      </c>
      <c r="D21" s="30">
        <v>0.71793333734009701</v>
      </c>
      <c r="E21" s="30">
        <v>0.24033455435552117</v>
      </c>
      <c r="F21" s="31">
        <v>21873766</v>
      </c>
      <c r="G21" s="28">
        <v>16601002</v>
      </c>
      <c r="H21" s="28">
        <v>673649</v>
      </c>
      <c r="I21" s="49">
        <v>4.0578815664259298E-2</v>
      </c>
      <c r="J21" s="47">
        <f>(MIN(I$18:I$21))/I21</f>
        <v>0.70779245587346951</v>
      </c>
      <c r="K21" s="28">
        <v>476905</v>
      </c>
      <c r="L21" s="51">
        <f t="shared" si="0"/>
        <v>2.8727482835072246E-2</v>
      </c>
      <c r="M21" s="20"/>
      <c r="N21" s="54"/>
    </row>
    <row r="22" spans="1:14" x14ac:dyDescent="0.2">
      <c r="A22" s="22" t="s">
        <v>52</v>
      </c>
      <c r="B22" s="41">
        <v>12449439</v>
      </c>
      <c r="C22" s="33">
        <v>96</v>
      </c>
      <c r="D22" s="34">
        <v>0.71526904904595057</v>
      </c>
      <c r="E22" s="34">
        <v>0.24468461414465179</v>
      </c>
      <c r="F22" s="35">
        <v>21192718</v>
      </c>
      <c r="G22" s="32">
        <v>16356779</v>
      </c>
      <c r="H22" s="32">
        <v>409212</v>
      </c>
      <c r="I22" s="50">
        <v>2.5017884022276001E-2</v>
      </c>
      <c r="J22" s="48">
        <f>(MIN(I$22:I$25))/I22</f>
        <v>0.9161309099892968</v>
      </c>
      <c r="K22" s="32">
        <v>375110</v>
      </c>
      <c r="L22" s="52">
        <f t="shared" si="0"/>
        <v>2.2932999217021886E-2</v>
      </c>
      <c r="M22" s="22"/>
      <c r="N22" s="55"/>
    </row>
    <row r="23" spans="1:14" x14ac:dyDescent="0.2">
      <c r="A23" s="22" t="s">
        <v>53</v>
      </c>
      <c r="B23" s="41">
        <v>13593622</v>
      </c>
      <c r="C23" s="33">
        <v>95.59</v>
      </c>
      <c r="D23" s="34">
        <v>0.69704090198570479</v>
      </c>
      <c r="E23" s="34">
        <v>0.25888933212345772</v>
      </c>
      <c r="F23" s="35">
        <v>23232266</v>
      </c>
      <c r="G23" s="32">
        <v>17508285</v>
      </c>
      <c r="H23" s="32">
        <v>446309</v>
      </c>
      <c r="I23" s="50">
        <v>2.54913031173527E-2</v>
      </c>
      <c r="J23" s="48">
        <f>(MIN(I$22:I$25))/I23</f>
        <v>0.89911672031126166</v>
      </c>
      <c r="K23" s="32">
        <v>401288</v>
      </c>
      <c r="L23" s="52">
        <f t="shared" si="0"/>
        <v>2.2919891925451293E-2</v>
      </c>
      <c r="M23" s="22"/>
      <c r="N23" s="55"/>
    </row>
    <row r="24" spans="1:14" x14ac:dyDescent="0.2">
      <c r="A24" s="22" t="s">
        <v>54</v>
      </c>
      <c r="B24" s="41">
        <v>13683590</v>
      </c>
      <c r="C24" s="33">
        <v>95.66</v>
      </c>
      <c r="D24" s="34">
        <v>0.69877872700022248</v>
      </c>
      <c r="E24" s="34">
        <v>0.2578073613200067</v>
      </c>
      <c r="F24" s="35">
        <v>23245036</v>
      </c>
      <c r="G24" s="32">
        <v>17387677</v>
      </c>
      <c r="H24" s="32">
        <v>523718</v>
      </c>
      <c r="I24" s="50">
        <v>3.0120067217719801E-2</v>
      </c>
      <c r="J24" s="48">
        <f>(MIN(I$22:I$25))/I24</f>
        <v>0.76094308454433468</v>
      </c>
      <c r="K24" s="32">
        <v>398710</v>
      </c>
      <c r="L24" s="52">
        <f t="shared" si="0"/>
        <v>2.2930607694173294E-2</v>
      </c>
      <c r="M24" s="22"/>
      <c r="N24" s="55"/>
    </row>
    <row r="25" spans="1:14" x14ac:dyDescent="0.2">
      <c r="A25" s="22" t="s">
        <v>55</v>
      </c>
      <c r="B25" s="41">
        <v>13007630</v>
      </c>
      <c r="C25" s="33">
        <v>95.53</v>
      </c>
      <c r="D25" s="34">
        <v>0.68408120610092504</v>
      </c>
      <c r="E25" s="34">
        <v>0.2711855575222985</v>
      </c>
      <c r="F25" s="35">
        <v>22290220</v>
      </c>
      <c r="G25" s="32">
        <v>16602910</v>
      </c>
      <c r="H25" s="32">
        <v>380533</v>
      </c>
      <c r="I25" s="50">
        <v>2.2919656855334401E-2</v>
      </c>
      <c r="J25" s="48">
        <f>(MIN(I$22:I$25))/I25</f>
        <v>1</v>
      </c>
      <c r="K25" s="32">
        <v>380533</v>
      </c>
      <c r="L25" s="52">
        <f t="shared" si="0"/>
        <v>2.2919656855334397E-2</v>
      </c>
      <c r="M25" s="22"/>
      <c r="N25" s="55"/>
    </row>
    <row r="26" spans="1:14" x14ac:dyDescent="0.2">
      <c r="A26" s="20" t="s">
        <v>56</v>
      </c>
      <c r="B26" s="40">
        <v>11373531</v>
      </c>
      <c r="C26" s="29">
        <v>96.05</v>
      </c>
      <c r="D26" s="30">
        <v>0.71462262055626868</v>
      </c>
      <c r="E26" s="30">
        <v>0.24584321107727611</v>
      </c>
      <c r="F26" s="31">
        <v>19260744</v>
      </c>
      <c r="G26" s="28">
        <v>14885901</v>
      </c>
      <c r="H26" s="28">
        <v>366856</v>
      </c>
      <c r="I26" s="49">
        <v>2.4644527731307601E-2</v>
      </c>
      <c r="J26" s="47">
        <f>(MIN(I$26:I$29))/I26</f>
        <v>0.93606551642410396</v>
      </c>
      <c r="K26" s="28">
        <v>343527</v>
      </c>
      <c r="L26" s="51">
        <f t="shared" si="0"/>
        <v>2.3077340095167903E-2</v>
      </c>
      <c r="M26" s="20"/>
      <c r="N26" s="54"/>
    </row>
    <row r="27" spans="1:14" x14ac:dyDescent="0.2">
      <c r="A27" s="20" t="s">
        <v>57</v>
      </c>
      <c r="B27" s="40">
        <v>12809558</v>
      </c>
      <c r="C27" s="29">
        <v>96.14</v>
      </c>
      <c r="D27" s="30">
        <v>0.71214692700911963</v>
      </c>
      <c r="E27" s="30">
        <v>0.24922231014444055</v>
      </c>
      <c r="F27" s="31">
        <v>21267106</v>
      </c>
      <c r="G27" s="28">
        <v>16475650</v>
      </c>
      <c r="H27" s="28">
        <v>380075</v>
      </c>
      <c r="I27" s="49">
        <v>2.30688925778346E-2</v>
      </c>
      <c r="J27" s="47">
        <f>(MIN(I$26:I$29))/I27</f>
        <v>1</v>
      </c>
      <c r="K27" s="28">
        <v>380075</v>
      </c>
      <c r="L27" s="51">
        <f t="shared" si="0"/>
        <v>2.3068892577834562E-2</v>
      </c>
      <c r="M27" s="20"/>
      <c r="N27" s="54"/>
    </row>
    <row r="28" spans="1:14" x14ac:dyDescent="0.2">
      <c r="A28" s="20" t="s">
        <v>58</v>
      </c>
      <c r="B28" s="40">
        <v>12812390</v>
      </c>
      <c r="C28" s="29">
        <v>95.52</v>
      </c>
      <c r="D28" s="30">
        <v>0.69684046304321068</v>
      </c>
      <c r="E28" s="30">
        <v>0.25835119900472953</v>
      </c>
      <c r="F28" s="31">
        <v>21706018</v>
      </c>
      <c r="G28" s="28">
        <v>16416277</v>
      </c>
      <c r="H28" s="28">
        <v>425633</v>
      </c>
      <c r="I28" s="49">
        <v>2.5927498664892201E-2</v>
      </c>
      <c r="J28" s="47">
        <f>(MIN(I$26:I$29))/I28</f>
        <v>0.88974616780413263</v>
      </c>
      <c r="K28" s="28">
        <v>378688</v>
      </c>
      <c r="L28" s="51">
        <f t="shared" si="0"/>
        <v>2.3067836879214453E-2</v>
      </c>
      <c r="M28" s="20"/>
      <c r="N28" s="54"/>
    </row>
    <row r="29" spans="1:14" x14ac:dyDescent="0.2">
      <c r="A29" s="20" t="s">
        <v>59</v>
      </c>
      <c r="B29" s="40">
        <v>13975953</v>
      </c>
      <c r="C29" s="29">
        <v>95.8</v>
      </c>
      <c r="D29" s="30">
        <v>0.70074450873343297</v>
      </c>
      <c r="E29" s="30">
        <v>0.25726340858617808</v>
      </c>
      <c r="F29" s="31">
        <v>23492960</v>
      </c>
      <c r="G29" s="28">
        <v>17781959</v>
      </c>
      <c r="H29" s="28">
        <v>542028</v>
      </c>
      <c r="I29" s="49">
        <v>3.0481905846256901E-2</v>
      </c>
      <c r="J29" s="47">
        <f>(MIN(I$26:I$29))/I29</f>
        <v>0.75680610963724892</v>
      </c>
      <c r="K29" s="28">
        <v>410476</v>
      </c>
      <c r="L29" s="51">
        <f t="shared" si="0"/>
        <v>2.3083845823736293E-2</v>
      </c>
      <c r="M29" s="20"/>
      <c r="N29" s="54"/>
    </row>
    <row r="30" spans="1:14" x14ac:dyDescent="0.2">
      <c r="A30" s="22" t="s">
        <v>60</v>
      </c>
      <c r="B30" s="41">
        <v>12932277</v>
      </c>
      <c r="C30" s="33">
        <v>95.61</v>
      </c>
      <c r="D30" s="34">
        <v>0.70932530247467074</v>
      </c>
      <c r="E30" s="34">
        <v>0.2467880989162535</v>
      </c>
      <c r="F30" s="35">
        <v>21907114</v>
      </c>
      <c r="G30" s="32">
        <v>16839555</v>
      </c>
      <c r="H30" s="32">
        <v>289636</v>
      </c>
      <c r="I30" s="50">
        <v>1.7199741917170601E-2</v>
      </c>
      <c r="J30" s="48">
        <f>(MIN(I$30:I$33))/I30</f>
        <v>1</v>
      </c>
      <c r="K30" s="32">
        <v>289636</v>
      </c>
      <c r="L30" s="52">
        <f t="shared" si="0"/>
        <v>1.7199741917170615E-2</v>
      </c>
      <c r="M30" s="22"/>
      <c r="N30" s="55"/>
    </row>
    <row r="31" spans="1:14" x14ac:dyDescent="0.2">
      <c r="A31" s="22" t="s">
        <v>61</v>
      </c>
      <c r="B31" s="41">
        <v>12626174</v>
      </c>
      <c r="C31" s="33">
        <v>96.26</v>
      </c>
      <c r="D31" s="34">
        <v>0.71462822251020097</v>
      </c>
      <c r="E31" s="34">
        <v>0.24797133705029753</v>
      </c>
      <c r="F31" s="35">
        <v>21156020</v>
      </c>
      <c r="G31" s="32">
        <v>16418691</v>
      </c>
      <c r="H31" s="32">
        <v>403979</v>
      </c>
      <c r="I31" s="50">
        <v>2.4604823855933499E-2</v>
      </c>
      <c r="J31" s="48">
        <f>(MIN(I$30:I$33))/I31</f>
        <v>0.6990394248655778</v>
      </c>
      <c r="K31" s="32">
        <v>282374</v>
      </c>
      <c r="L31" s="52">
        <f t="shared" si="0"/>
        <v>1.7198325981041974E-2</v>
      </c>
      <c r="M31" s="22"/>
      <c r="N31" s="55"/>
    </row>
    <row r="32" spans="1:14" x14ac:dyDescent="0.2">
      <c r="A32" s="22" t="s">
        <v>62</v>
      </c>
      <c r="B32" s="41">
        <v>13696592</v>
      </c>
      <c r="C32" s="33">
        <v>96.24</v>
      </c>
      <c r="D32" s="34">
        <v>0.70228628179795871</v>
      </c>
      <c r="E32" s="34">
        <v>0.26014622726327902</v>
      </c>
      <c r="F32" s="35">
        <v>22695446</v>
      </c>
      <c r="G32" s="32">
        <v>17477544</v>
      </c>
      <c r="H32" s="32">
        <v>427298</v>
      </c>
      <c r="I32" s="50">
        <v>2.4448400759282899E-2</v>
      </c>
      <c r="J32" s="48">
        <f>(MIN(I$30:I$33))/I32</f>
        <v>0.70351194282677043</v>
      </c>
      <c r="K32" s="32">
        <v>300683</v>
      </c>
      <c r="L32" s="52">
        <f t="shared" si="0"/>
        <v>1.7203961838116386E-2</v>
      </c>
      <c r="M32" s="22"/>
      <c r="N32" s="55"/>
    </row>
    <row r="33" spans="1:14" x14ac:dyDescent="0.2">
      <c r="A33" s="22" t="s">
        <v>63</v>
      </c>
      <c r="B33" s="41">
        <v>12911730</v>
      </c>
      <c r="C33" s="33">
        <v>96.14</v>
      </c>
      <c r="D33" s="34">
        <v>0.7161199416518832</v>
      </c>
      <c r="E33" s="34">
        <v>0.24528846084569134</v>
      </c>
      <c r="F33" s="35">
        <v>21683124</v>
      </c>
      <c r="G33" s="32">
        <v>16650467</v>
      </c>
      <c r="H33" s="32">
        <v>535489</v>
      </c>
      <c r="I33" s="50">
        <v>3.2160599459462598E-2</v>
      </c>
      <c r="J33" s="48">
        <f>(MIN(I$30:I$33))/I33</f>
        <v>0.53480787691318765</v>
      </c>
      <c r="K33" s="32">
        <v>286298</v>
      </c>
      <c r="L33" s="52">
        <f t="shared" si="0"/>
        <v>1.7194592800310046E-2</v>
      </c>
      <c r="M33" s="22"/>
      <c r="N33" s="55"/>
    </row>
    <row r="34" spans="1:14" x14ac:dyDescent="0.2">
      <c r="A34" s="24" t="s">
        <v>64</v>
      </c>
      <c r="B34" s="42">
        <f t="shared" ref="B34:B37" si="2">B18+B22+B26+B30</f>
        <v>49815582</v>
      </c>
      <c r="C34" s="37"/>
      <c r="D34" s="38">
        <v>0.72049831481945292</v>
      </c>
      <c r="E34" s="38">
        <v>0.23897979122884316</v>
      </c>
      <c r="F34" s="39">
        <f>F18+F22+F26+F30</f>
        <v>84348998</v>
      </c>
      <c r="G34" s="36">
        <f t="shared" ref="G34:G37" si="3">G18+G22+G26+G30</f>
        <v>65465244</v>
      </c>
      <c r="H34" s="36"/>
      <c r="I34" s="43"/>
      <c r="J34" s="24"/>
      <c r="K34" s="25"/>
      <c r="L34" s="53"/>
      <c r="M34" s="26">
        <f>(MIN(F$2:F$17,F$34:F$37))/F34</f>
        <v>0.96305314735333314</v>
      </c>
      <c r="N34" s="56">
        <f>Table13[[#This Row],[Number of reads aligning uniquely to mm10]]*Table13[[#This Row],[Factor to downsample alignments based on total number of mm10 reads with &gt;= 1 alignment]]</f>
        <v>63046509.276453905</v>
      </c>
    </row>
    <row r="35" spans="1:14" x14ac:dyDescent="0.2">
      <c r="A35" s="24" t="s">
        <v>65</v>
      </c>
      <c r="B35" s="42">
        <f t="shared" si="2"/>
        <v>51634196</v>
      </c>
      <c r="C35" s="37"/>
      <c r="D35" s="38">
        <v>0.70983757802118175</v>
      </c>
      <c r="E35" s="38">
        <v>0.2503797717766264</v>
      </c>
      <c r="F35" s="39">
        <f>F19+F23+F27+F31</f>
        <v>86885666</v>
      </c>
      <c r="G35" s="36">
        <f t="shared" si="3"/>
        <v>66645330</v>
      </c>
      <c r="H35" s="36"/>
      <c r="I35" s="43"/>
      <c r="J35" s="24"/>
      <c r="K35" s="25"/>
      <c r="L35" s="53"/>
      <c r="M35" s="26">
        <f>(MIN(F$2:F$17,F$34:F$37))/F35</f>
        <v>0.93493635647564699</v>
      </c>
      <c r="N35" s="56">
        <f>Table13[[#This Row],[Number of reads aligning uniquely to mm10]]*Table13[[#This Row],[Factor to downsample alignments based on total number of mm10 reads with &gt;= 1 alignment]]</f>
        <v>62309142.006317131</v>
      </c>
    </row>
    <row r="36" spans="1:14" x14ac:dyDescent="0.2">
      <c r="A36" s="24" t="s">
        <v>66</v>
      </c>
      <c r="B36" s="42">
        <f t="shared" si="2"/>
        <v>52752079</v>
      </c>
      <c r="C36" s="37"/>
      <c r="D36" s="38">
        <v>0.70117551462395766</v>
      </c>
      <c r="E36" s="38">
        <v>0.25696551821492875</v>
      </c>
      <c r="F36" s="39">
        <f>F20+F24+F28+F32</f>
        <v>88969736</v>
      </c>
      <c r="G36" s="36">
        <f t="shared" si="3"/>
        <v>67514792</v>
      </c>
      <c r="H36" s="36"/>
      <c r="I36" s="43"/>
      <c r="J36" s="24"/>
      <c r="K36" s="25"/>
      <c r="L36" s="53"/>
      <c r="M36" s="26">
        <f>(MIN(F$2:F$17,F$34:F$37))/F36</f>
        <v>0.91303595640656954</v>
      </c>
      <c r="N36" s="56">
        <f>Table13[[#This Row],[Number of reads aligning uniquely to mm10]]*Table13[[#This Row],[Factor to downsample alignments based on total number of mm10 reads with &gt;= 1 alignment]]</f>
        <v>61643432.68531061</v>
      </c>
    </row>
    <row r="37" spans="1:14" x14ac:dyDescent="0.2">
      <c r="A37" s="24" t="s">
        <v>67</v>
      </c>
      <c r="B37" s="42">
        <f t="shared" si="2"/>
        <v>52711148</v>
      </c>
      <c r="C37" s="37"/>
      <c r="D37" s="38">
        <v>0.70459007369061877</v>
      </c>
      <c r="E37" s="38">
        <v>0.25363930583614069</v>
      </c>
      <c r="F37" s="39">
        <f>F21+F25+F29+F33</f>
        <v>89340070</v>
      </c>
      <c r="G37" s="36">
        <f t="shared" si="3"/>
        <v>67636338</v>
      </c>
      <c r="H37" s="36"/>
      <c r="I37" s="43"/>
      <c r="J37" s="24"/>
      <c r="K37" s="25"/>
      <c r="L37" s="53"/>
      <c r="M37" s="26">
        <f>(MIN(F$2:F$17,F$34:F$37))/F37</f>
        <v>0.90925122400284664</v>
      </c>
      <c r="N37" s="56">
        <f>Table13[[#This Row],[Number of reads aligning uniquely to mm10]]*Table13[[#This Row],[Factor to downsample alignments based on total number of mm10 reads with &gt;= 1 alignment]]</f>
        <v>61498423.113570251</v>
      </c>
    </row>
    <row r="40" spans="1:14" x14ac:dyDescent="0.2">
      <c r="A40" s="3"/>
    </row>
    <row r="41" spans="1:14" x14ac:dyDescent="0.2">
      <c r="A41" s="3"/>
    </row>
    <row r="42" spans="1:14" x14ac:dyDescent="0.2">
      <c r="A42" s="3"/>
    </row>
    <row r="43" spans="1:14" x14ac:dyDescent="0.2">
      <c r="A43" s="4"/>
    </row>
    <row r="44" spans="1:14" x14ac:dyDescent="0.2">
      <c r="A44" s="4"/>
    </row>
    <row r="45" spans="1:14" x14ac:dyDescent="0.2">
      <c r="A45" s="4"/>
    </row>
    <row r="46" spans="1:14" x14ac:dyDescent="0.2">
      <c r="A46" s="4"/>
    </row>
    <row r="47" spans="1:14" x14ac:dyDescent="0.2">
      <c r="A47" s="4"/>
    </row>
    <row r="48" spans="1:14" x14ac:dyDescent="0.2">
      <c r="A48" s="4"/>
    </row>
    <row r="49" spans="1:1" x14ac:dyDescent="0.2">
      <c r="A49" s="4"/>
    </row>
    <row r="50" spans="1:1" x14ac:dyDescent="0.2">
      <c r="A50" s="4"/>
    </row>
    <row r="51" spans="1:1" x14ac:dyDescent="0.2">
      <c r="A51" s="4"/>
    </row>
    <row r="52" spans="1:1" x14ac:dyDescent="0.2">
      <c r="A52" s="4"/>
    </row>
    <row r="53" spans="1:1" x14ac:dyDescent="0.2">
      <c r="A53" s="4"/>
    </row>
    <row r="54" spans="1:1" x14ac:dyDescent="0.2">
      <c r="A54" s="4"/>
    </row>
    <row r="55" spans="1:1" x14ac:dyDescent="0.2">
      <c r="A55" s="4"/>
    </row>
    <row r="56" spans="1:1" x14ac:dyDescent="0.2">
      <c r="A56" s="4"/>
    </row>
    <row r="57" spans="1:1" x14ac:dyDescent="0.2">
      <c r="A57" s="4"/>
    </row>
    <row r="58" spans="1:1" x14ac:dyDescent="0.2">
      <c r="A58" s="4"/>
    </row>
    <row r="59" spans="1:1" x14ac:dyDescent="0.2">
      <c r="A59" s="4"/>
    </row>
    <row r="60" spans="1:1" x14ac:dyDescent="0.2">
      <c r="A60" s="4"/>
    </row>
    <row r="61" spans="1:1" x14ac:dyDescent="0.2">
      <c r="A61" s="4"/>
    </row>
    <row r="62" spans="1:1" x14ac:dyDescent="0.2">
      <c r="A62" s="4"/>
    </row>
    <row r="63" spans="1:1" x14ac:dyDescent="0.2">
      <c r="A63" s="4"/>
    </row>
    <row r="64" spans="1:1" x14ac:dyDescent="0.2">
      <c r="A64" s="4"/>
    </row>
    <row r="65" spans="1:1" x14ac:dyDescent="0.2">
      <c r="A65" s="4"/>
    </row>
    <row r="66" spans="1:1" x14ac:dyDescent="0.2">
      <c r="A66" s="4"/>
    </row>
    <row r="67" spans="1:1" x14ac:dyDescent="0.2">
      <c r="A67" s="4"/>
    </row>
    <row r="68" spans="1:1" x14ac:dyDescent="0.2">
      <c r="A68" s="4"/>
    </row>
    <row r="69" spans="1:1" x14ac:dyDescent="0.2">
      <c r="A69" s="4"/>
    </row>
    <row r="70" spans="1:1" x14ac:dyDescent="0.2">
      <c r="A70" s="4"/>
    </row>
    <row r="71" spans="1:1" x14ac:dyDescent="0.2">
      <c r="A71" s="4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7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23.5" bestFit="1" customWidth="1"/>
    <col min="2" max="2" width="21.1640625" bestFit="1" customWidth="1"/>
    <col min="3" max="3" width="31.33203125" bestFit="1" customWidth="1"/>
    <col min="4" max="4" width="35.5" bestFit="1" customWidth="1"/>
    <col min="5" max="5" width="30" bestFit="1" customWidth="1"/>
    <col min="6" max="6" width="29.5" bestFit="1" customWidth="1"/>
    <col min="7" max="7" width="24.5" bestFit="1" customWidth="1"/>
    <col min="8" max="8" width="26.83203125" bestFit="1" customWidth="1"/>
    <col min="9" max="9" width="26.5" bestFit="1" customWidth="1"/>
    <col min="10" max="10" width="35.5" bestFit="1" customWidth="1"/>
  </cols>
  <sheetData>
    <row r="1" spans="1:10" x14ac:dyDescent="0.2">
      <c r="A1" s="57" t="s">
        <v>0</v>
      </c>
      <c r="B1" s="57" t="s">
        <v>71</v>
      </c>
      <c r="C1" s="57" t="s">
        <v>73</v>
      </c>
      <c r="D1" s="57" t="s">
        <v>72</v>
      </c>
      <c r="E1" s="57" t="s">
        <v>74</v>
      </c>
      <c r="F1" s="57"/>
      <c r="G1" s="57"/>
      <c r="H1" s="57"/>
      <c r="I1" s="57"/>
      <c r="J1" s="57"/>
    </row>
    <row r="2" spans="1:10" x14ac:dyDescent="0.2">
      <c r="A2" s="2" t="s">
        <v>81</v>
      </c>
      <c r="B2" s="2">
        <v>46216554</v>
      </c>
      <c r="C2" s="2">
        <v>95.07</v>
      </c>
      <c r="D2" s="2">
        <v>67281355</v>
      </c>
      <c r="E2">
        <f>MIN(D$2:D$13,D$16:D$19)/D2</f>
        <v>0.65300899483965502</v>
      </c>
      <c r="F2" s="2"/>
      <c r="G2" s="2"/>
      <c r="H2" s="2"/>
      <c r="I2" s="2"/>
      <c r="J2" s="2"/>
    </row>
    <row r="3" spans="1:10" x14ac:dyDescent="0.2">
      <c r="A3" s="2" t="s">
        <v>82</v>
      </c>
      <c r="B3" s="2">
        <v>53022130</v>
      </c>
      <c r="C3" s="2">
        <v>95.74</v>
      </c>
      <c r="D3" s="2">
        <v>77083680</v>
      </c>
      <c r="E3">
        <f t="shared" ref="E3:E13" si="0">MIN(D$2:D$13,D$16:D$19)/D3</f>
        <v>0.56996928532732216</v>
      </c>
      <c r="F3" s="2"/>
      <c r="G3" s="2"/>
      <c r="H3" s="2"/>
      <c r="I3" s="2"/>
      <c r="J3" s="2"/>
    </row>
    <row r="4" spans="1:10" x14ac:dyDescent="0.2">
      <c r="A4" s="2" t="s">
        <v>83</v>
      </c>
      <c r="B4" s="2">
        <v>58944212</v>
      </c>
      <c r="C4" s="2">
        <v>94.96</v>
      </c>
      <c r="D4" s="2">
        <v>81098711</v>
      </c>
      <c r="E4">
        <f t="shared" si="0"/>
        <v>0.54175127395058109</v>
      </c>
      <c r="F4" s="2"/>
      <c r="G4" s="2"/>
      <c r="H4" s="2"/>
      <c r="I4" s="2"/>
      <c r="J4" s="2"/>
    </row>
    <row r="5" spans="1:10" x14ac:dyDescent="0.2">
      <c r="A5" s="2" t="s">
        <v>75</v>
      </c>
      <c r="B5" s="2">
        <v>37355546</v>
      </c>
      <c r="C5" s="2">
        <v>91.58</v>
      </c>
      <c r="D5" s="2">
        <v>50639895</v>
      </c>
      <c r="E5">
        <f t="shared" si="0"/>
        <v>0.86760310225761728</v>
      </c>
      <c r="F5" s="2"/>
      <c r="G5" s="2"/>
      <c r="H5" s="2"/>
      <c r="I5" s="2"/>
      <c r="J5" s="2"/>
    </row>
    <row r="6" spans="1:10" x14ac:dyDescent="0.2">
      <c r="A6" s="2" t="s">
        <v>76</v>
      </c>
      <c r="B6" s="2">
        <v>31550896</v>
      </c>
      <c r="C6" s="2">
        <v>93.42</v>
      </c>
      <c r="D6" s="2">
        <v>43935330</v>
      </c>
      <c r="E6">
        <f t="shared" si="0"/>
        <v>1</v>
      </c>
      <c r="F6" s="2"/>
      <c r="G6" s="2"/>
      <c r="H6" s="2"/>
      <c r="I6" s="2"/>
      <c r="J6" s="2"/>
    </row>
    <row r="7" spans="1:10" x14ac:dyDescent="0.2">
      <c r="A7" s="2" t="s">
        <v>77</v>
      </c>
      <c r="B7" s="2">
        <v>39648398</v>
      </c>
      <c r="C7" s="2">
        <v>95.42</v>
      </c>
      <c r="D7" s="2">
        <v>57379428</v>
      </c>
      <c r="E7">
        <f t="shared" si="0"/>
        <v>0.76569829172922388</v>
      </c>
      <c r="F7" s="2"/>
      <c r="G7" s="2"/>
      <c r="H7" s="2"/>
      <c r="I7" s="2"/>
      <c r="J7" s="2"/>
    </row>
    <row r="8" spans="1:10" x14ac:dyDescent="0.2">
      <c r="A8" s="2" t="s">
        <v>84</v>
      </c>
      <c r="B8" s="2">
        <v>41882116</v>
      </c>
      <c r="C8" s="2">
        <v>94.29</v>
      </c>
      <c r="D8" s="2">
        <v>59423663</v>
      </c>
      <c r="E8">
        <f t="shared" si="0"/>
        <v>0.73935748457647255</v>
      </c>
      <c r="F8" s="2"/>
      <c r="G8" s="2"/>
      <c r="H8" s="2"/>
      <c r="I8" s="2"/>
      <c r="J8" s="2"/>
    </row>
    <row r="9" spans="1:10" x14ac:dyDescent="0.2">
      <c r="A9" s="2" t="s">
        <v>85</v>
      </c>
      <c r="B9" s="2">
        <v>64863967</v>
      </c>
      <c r="C9" s="2">
        <v>95.54</v>
      </c>
      <c r="D9" s="2">
        <v>90850806</v>
      </c>
      <c r="E9">
        <f t="shared" si="0"/>
        <v>0.48359868155710145</v>
      </c>
      <c r="F9" s="2"/>
      <c r="G9" s="2"/>
      <c r="H9" s="2"/>
      <c r="I9" s="2"/>
      <c r="J9" s="2"/>
    </row>
    <row r="10" spans="1:10" x14ac:dyDescent="0.2">
      <c r="A10" s="2" t="s">
        <v>86</v>
      </c>
      <c r="B10" s="2">
        <v>58705368</v>
      </c>
      <c r="C10" s="2">
        <v>95.2</v>
      </c>
      <c r="D10" s="2">
        <v>78373321</v>
      </c>
      <c r="E10">
        <f t="shared" si="0"/>
        <v>0.5605903825359142</v>
      </c>
      <c r="F10" s="2"/>
      <c r="G10" s="2"/>
      <c r="H10" s="2"/>
      <c r="I10" s="2"/>
      <c r="J10" s="2"/>
    </row>
    <row r="11" spans="1:10" x14ac:dyDescent="0.2">
      <c r="A11" s="2" t="s">
        <v>78</v>
      </c>
      <c r="B11" s="2">
        <v>38243267</v>
      </c>
      <c r="C11" s="2">
        <v>93.51</v>
      </c>
      <c r="D11" s="2">
        <v>52549436</v>
      </c>
      <c r="E11">
        <f t="shared" si="0"/>
        <v>0.83607614742049752</v>
      </c>
      <c r="F11" s="2"/>
      <c r="G11" s="2"/>
      <c r="H11" s="2"/>
      <c r="I11" s="2"/>
      <c r="J11" s="2"/>
    </row>
    <row r="12" spans="1:10" x14ac:dyDescent="0.2">
      <c r="A12" s="2" t="s">
        <v>79</v>
      </c>
      <c r="B12" s="2">
        <v>39765710</v>
      </c>
      <c r="C12" s="2">
        <v>91.28</v>
      </c>
      <c r="D12" s="2">
        <v>52747269</v>
      </c>
      <c r="E12">
        <f t="shared" si="0"/>
        <v>0.83294037460024706</v>
      </c>
      <c r="F12" s="2"/>
      <c r="G12" s="2"/>
      <c r="H12" s="2"/>
      <c r="I12" s="2"/>
      <c r="J12" s="2"/>
    </row>
    <row r="13" spans="1:10" x14ac:dyDescent="0.2">
      <c r="A13" s="2" t="s">
        <v>80</v>
      </c>
      <c r="B13" s="2">
        <v>40432503</v>
      </c>
      <c r="C13" s="2">
        <v>95.37</v>
      </c>
      <c r="D13" s="2">
        <v>55641002</v>
      </c>
      <c r="E13">
        <f t="shared" si="0"/>
        <v>0.78962147374700409</v>
      </c>
      <c r="F13" s="2"/>
      <c r="G13" s="2"/>
      <c r="H13" s="2"/>
      <c r="I13" s="2"/>
      <c r="J13" s="2"/>
    </row>
    <row r="14" spans="1:10" x14ac:dyDescent="0.2">
      <c r="A14" s="59" t="s">
        <v>135</v>
      </c>
      <c r="B14" s="2">
        <v>54810829</v>
      </c>
      <c r="C14" s="2">
        <v>88.07</v>
      </c>
      <c r="D14" s="2">
        <v>64584996</v>
      </c>
      <c r="E14">
        <f t="shared" ref="E14:E15" si="1">MIN(D$56:D$67,D$14,D$15,D$17,D$19)/D14</f>
        <v>0.7154008649315392</v>
      </c>
      <c r="F14" s="2"/>
      <c r="G14" s="2"/>
      <c r="H14" s="2"/>
      <c r="I14" s="2"/>
      <c r="J14" s="2"/>
    </row>
    <row r="15" spans="1:10" x14ac:dyDescent="0.2">
      <c r="A15" s="59" t="s">
        <v>136</v>
      </c>
      <c r="B15" s="2">
        <v>59261696</v>
      </c>
      <c r="C15" s="2">
        <v>80.64</v>
      </c>
      <c r="D15" s="2">
        <v>59904519</v>
      </c>
      <c r="E15">
        <f t="shared" si="1"/>
        <v>0.77129676978125805</v>
      </c>
      <c r="F15" s="2"/>
      <c r="G15" s="2"/>
      <c r="H15" s="2"/>
      <c r="I15" s="2"/>
      <c r="J15" s="2"/>
    </row>
    <row r="16" spans="1:10" x14ac:dyDescent="0.2">
      <c r="A16" s="59" t="s">
        <v>137</v>
      </c>
      <c r="B16" s="2">
        <v>57048153</v>
      </c>
      <c r="C16" s="2">
        <v>94.61</v>
      </c>
      <c r="D16" s="2">
        <v>77229183</v>
      </c>
      <c r="E16">
        <f t="shared" ref="E16" si="2">MIN(D$2:D$13,D$16:D$19)/D16</f>
        <v>0.56889543943511611</v>
      </c>
      <c r="F16" s="2"/>
      <c r="G16" s="2"/>
      <c r="H16" s="2"/>
      <c r="I16" s="2"/>
      <c r="J16" s="2"/>
    </row>
    <row r="17" spans="1:10" x14ac:dyDescent="0.2">
      <c r="A17" s="59" t="s">
        <v>139</v>
      </c>
      <c r="B17" s="2">
        <v>46648584</v>
      </c>
      <c r="C17" s="2">
        <v>94.11</v>
      </c>
      <c r="D17" s="2">
        <v>62593403</v>
      </c>
      <c r="E17">
        <f>MIN(D$20:D$31,D$16:D$19)/D17</f>
        <v>0.75391235718562866</v>
      </c>
      <c r="F17" s="2"/>
      <c r="G17" s="2"/>
      <c r="H17" s="2"/>
      <c r="I17" s="2"/>
      <c r="J17" s="2"/>
    </row>
    <row r="18" spans="1:10" x14ac:dyDescent="0.2">
      <c r="A18" s="59" t="s">
        <v>138</v>
      </c>
      <c r="B18" s="2">
        <v>49262687</v>
      </c>
      <c r="C18" s="2">
        <v>94.78</v>
      </c>
      <c r="D18" s="2">
        <v>65256593</v>
      </c>
      <c r="E18">
        <f t="shared" ref="E18" si="3">MIN(D$44:D$55,D$16:D$19)/D18</f>
        <v>0.70029518703190652</v>
      </c>
      <c r="F18" s="2"/>
      <c r="G18" s="2"/>
      <c r="H18" s="2"/>
      <c r="I18" s="2"/>
      <c r="J18" s="2"/>
    </row>
    <row r="19" spans="1:10" x14ac:dyDescent="0.2">
      <c r="A19" s="59" t="s">
        <v>140</v>
      </c>
      <c r="B19" s="2">
        <v>46668144</v>
      </c>
      <c r="C19" s="2">
        <v>93.86</v>
      </c>
      <c r="D19" s="2">
        <v>59654892</v>
      </c>
      <c r="E19">
        <f t="shared" ref="E19" si="4">MIN(D$56:D$67,D$14,D$15,D$17,D$19)/D19</f>
        <v>0.77452427539387714</v>
      </c>
      <c r="F19" s="2"/>
      <c r="G19" s="2"/>
      <c r="H19" s="2"/>
      <c r="I19" s="2"/>
      <c r="J19" s="2"/>
    </row>
    <row r="20" spans="1:10" x14ac:dyDescent="0.2">
      <c r="A20" s="2" t="s">
        <v>87</v>
      </c>
      <c r="B20" s="2">
        <v>60528828</v>
      </c>
      <c r="C20" s="2">
        <v>95.38</v>
      </c>
      <c r="D20" s="2">
        <v>81095211</v>
      </c>
      <c r="E20">
        <f>MIN(D$20:D$31,D$16:D$19)/D20</f>
        <v>0.58190785150062685</v>
      </c>
      <c r="F20" s="2"/>
      <c r="G20" s="2"/>
      <c r="H20" s="2"/>
      <c r="I20" s="2"/>
      <c r="J20" s="2"/>
    </row>
    <row r="21" spans="1:10" x14ac:dyDescent="0.2">
      <c r="A21" s="2" t="s">
        <v>88</v>
      </c>
      <c r="B21" s="2">
        <v>58198902</v>
      </c>
      <c r="C21" s="2">
        <v>95.82</v>
      </c>
      <c r="D21" s="2">
        <v>80868359</v>
      </c>
      <c r="E21">
        <f t="shared" ref="E21:E31" si="5">MIN(D$20:D$31,D$16:D$19)/D21</f>
        <v>0.58354021997651762</v>
      </c>
      <c r="F21" s="2"/>
      <c r="G21" s="2"/>
      <c r="H21" s="2"/>
      <c r="I21" s="2"/>
      <c r="J21" s="2"/>
    </row>
    <row r="22" spans="1:10" x14ac:dyDescent="0.2">
      <c r="A22" s="2" t="s">
        <v>89</v>
      </c>
      <c r="B22" s="2">
        <v>58366972</v>
      </c>
      <c r="C22" s="2">
        <v>95.43</v>
      </c>
      <c r="D22" s="2">
        <v>80281548</v>
      </c>
      <c r="E22">
        <f t="shared" si="5"/>
        <v>0.58780555651468003</v>
      </c>
      <c r="F22" s="2"/>
      <c r="G22" s="2"/>
      <c r="H22" s="2"/>
      <c r="I22" s="2"/>
      <c r="J22" s="2"/>
    </row>
    <row r="23" spans="1:10" x14ac:dyDescent="0.2">
      <c r="A23" s="2" t="s">
        <v>90</v>
      </c>
      <c r="B23" s="2">
        <v>41393984</v>
      </c>
      <c r="C23" s="2">
        <v>94.11</v>
      </c>
      <c r="D23" s="2">
        <v>57530952</v>
      </c>
      <c r="E23">
        <f t="shared" si="5"/>
        <v>0.82025307003437031</v>
      </c>
      <c r="F23" s="2"/>
      <c r="G23" s="2"/>
      <c r="H23" s="2"/>
      <c r="I23" s="2"/>
      <c r="J23" s="2"/>
    </row>
    <row r="24" spans="1:10" x14ac:dyDescent="0.2">
      <c r="A24" s="2" t="s">
        <v>91</v>
      </c>
      <c r="B24" s="2">
        <v>37896985</v>
      </c>
      <c r="C24" s="2">
        <v>92.61</v>
      </c>
      <c r="D24" s="2">
        <v>52599897</v>
      </c>
      <c r="E24">
        <f t="shared" si="5"/>
        <v>0.89714890506344525</v>
      </c>
      <c r="F24" s="2"/>
      <c r="G24" s="2"/>
      <c r="H24" s="2"/>
      <c r="I24" s="2"/>
      <c r="J24" s="2"/>
    </row>
    <row r="25" spans="1:10" x14ac:dyDescent="0.2">
      <c r="A25" s="2" t="s">
        <v>92</v>
      </c>
      <c r="B25" s="2">
        <v>37537572</v>
      </c>
      <c r="C25" s="2">
        <v>93.59</v>
      </c>
      <c r="D25" s="2">
        <v>49589056</v>
      </c>
      <c r="E25">
        <f t="shared" si="5"/>
        <v>0.9516200510048024</v>
      </c>
      <c r="F25" s="2"/>
      <c r="G25" s="2"/>
      <c r="H25" s="2"/>
      <c r="I25" s="2"/>
      <c r="J25" s="2"/>
    </row>
    <row r="26" spans="1:10" x14ac:dyDescent="0.2">
      <c r="A26" s="2" t="s">
        <v>93</v>
      </c>
      <c r="B26" s="2">
        <v>67340276</v>
      </c>
      <c r="C26" s="2">
        <v>94.98</v>
      </c>
      <c r="D26" s="2">
        <v>89532571</v>
      </c>
      <c r="E26">
        <f t="shared" si="5"/>
        <v>0.52707008715297587</v>
      </c>
      <c r="F26" s="2"/>
      <c r="G26" s="2"/>
      <c r="H26" s="2"/>
      <c r="I26" s="2"/>
      <c r="J26" s="2"/>
    </row>
    <row r="27" spans="1:10" x14ac:dyDescent="0.2">
      <c r="A27" s="2" t="s">
        <v>94</v>
      </c>
      <c r="B27" s="2">
        <v>59817535</v>
      </c>
      <c r="C27" s="2">
        <v>95.25</v>
      </c>
      <c r="D27" s="2">
        <v>80790871</v>
      </c>
      <c r="E27">
        <f t="shared" si="5"/>
        <v>0.58409990405970491</v>
      </c>
      <c r="F27" s="2"/>
      <c r="G27" s="2"/>
      <c r="H27" s="2"/>
      <c r="I27" s="2"/>
      <c r="J27" s="2"/>
    </row>
    <row r="28" spans="1:10" x14ac:dyDescent="0.2">
      <c r="A28" s="2" t="s">
        <v>95</v>
      </c>
      <c r="B28" s="2">
        <v>56149755</v>
      </c>
      <c r="C28" s="2">
        <v>93.19</v>
      </c>
      <c r="D28" s="2">
        <v>75124002</v>
      </c>
      <c r="E28">
        <f t="shared" si="5"/>
        <v>0.62816062435012443</v>
      </c>
      <c r="F28" s="2"/>
      <c r="G28" s="2"/>
      <c r="H28" s="2"/>
      <c r="I28" s="2"/>
      <c r="J28" s="2"/>
    </row>
    <row r="29" spans="1:10" x14ac:dyDescent="0.2">
      <c r="A29" s="2" t="s">
        <v>96</v>
      </c>
      <c r="B29" s="2">
        <v>34485609</v>
      </c>
      <c r="C29" s="2">
        <v>91.89</v>
      </c>
      <c r="D29" s="2">
        <v>47189940</v>
      </c>
      <c r="E29">
        <f t="shared" si="5"/>
        <v>1</v>
      </c>
      <c r="F29" s="2"/>
      <c r="G29" s="2"/>
      <c r="H29" s="2"/>
      <c r="I29" s="2"/>
      <c r="J29" s="2"/>
    </row>
    <row r="30" spans="1:10" x14ac:dyDescent="0.2">
      <c r="A30" s="2" t="s">
        <v>97</v>
      </c>
      <c r="B30" s="2">
        <v>43198372</v>
      </c>
      <c r="C30" s="2">
        <v>91.48</v>
      </c>
      <c r="D30" s="2">
        <v>58339039</v>
      </c>
      <c r="E30">
        <f t="shared" si="5"/>
        <v>0.80889128118822806</v>
      </c>
      <c r="F30" s="2"/>
      <c r="G30" s="2"/>
      <c r="H30" s="2"/>
      <c r="I30" s="2"/>
      <c r="J30" s="2"/>
    </row>
    <row r="31" spans="1:10" x14ac:dyDescent="0.2">
      <c r="A31" s="2" t="s">
        <v>98</v>
      </c>
      <c r="B31" s="2">
        <v>44271436</v>
      </c>
      <c r="C31" s="2">
        <v>93.68</v>
      </c>
      <c r="D31" s="2">
        <v>60855674</v>
      </c>
      <c r="E31">
        <f t="shared" si="5"/>
        <v>0.77544026543851929</v>
      </c>
      <c r="F31" s="2"/>
      <c r="G31" s="2"/>
      <c r="H31" s="2"/>
      <c r="I31" s="2"/>
      <c r="J31" s="2"/>
    </row>
    <row r="32" spans="1:10" x14ac:dyDescent="0.2">
      <c r="A32" s="2" t="s">
        <v>105</v>
      </c>
      <c r="B32" s="2">
        <v>55862657</v>
      </c>
      <c r="C32" s="2">
        <v>95.67</v>
      </c>
      <c r="D32" s="2">
        <v>76559433</v>
      </c>
      <c r="E32">
        <f>MIN(D$32:D$43,D$16:D$19)/D32</f>
        <v>0.58601518117303719</v>
      </c>
      <c r="F32" s="2"/>
      <c r="G32" s="2"/>
      <c r="H32" s="2"/>
      <c r="I32" s="2"/>
      <c r="J32" s="2"/>
    </row>
    <row r="33" spans="1:10" x14ac:dyDescent="0.2">
      <c r="A33" s="2" t="s">
        <v>106</v>
      </c>
      <c r="B33" s="2">
        <v>55275800</v>
      </c>
      <c r="C33" s="2">
        <v>93.49</v>
      </c>
      <c r="D33" s="2">
        <v>71314333</v>
      </c>
      <c r="E33">
        <f t="shared" ref="E33:E43" si="6">MIN(D$32:D$43,D$16:D$19)/D33</f>
        <v>0.62911602917186371</v>
      </c>
      <c r="F33" s="2"/>
      <c r="G33" s="2"/>
      <c r="H33" s="2"/>
      <c r="I33" s="2"/>
      <c r="J33" s="2"/>
    </row>
    <row r="34" spans="1:10" x14ac:dyDescent="0.2">
      <c r="A34" s="2" t="s">
        <v>107</v>
      </c>
      <c r="B34" s="2">
        <v>49858499</v>
      </c>
      <c r="C34" s="2">
        <v>94.36</v>
      </c>
      <c r="D34" s="2">
        <v>68667190</v>
      </c>
      <c r="E34">
        <f t="shared" si="6"/>
        <v>0.65336866121942661</v>
      </c>
      <c r="F34" s="2"/>
      <c r="G34" s="2"/>
      <c r="H34" s="2"/>
      <c r="I34" s="2"/>
      <c r="J34" s="2"/>
    </row>
    <row r="35" spans="1:10" x14ac:dyDescent="0.2">
      <c r="A35" s="2" t="s">
        <v>99</v>
      </c>
      <c r="B35" s="2">
        <v>32307707</v>
      </c>
      <c r="C35" s="2">
        <v>93.57</v>
      </c>
      <c r="D35" s="2">
        <v>44864990</v>
      </c>
      <c r="E35">
        <f t="shared" si="6"/>
        <v>1</v>
      </c>
      <c r="F35" s="2"/>
      <c r="G35" s="2"/>
      <c r="H35" s="2"/>
      <c r="I35" s="2"/>
      <c r="J35" s="2"/>
    </row>
    <row r="36" spans="1:10" x14ac:dyDescent="0.2">
      <c r="A36" s="2" t="s">
        <v>100</v>
      </c>
      <c r="B36" s="2">
        <v>39518211</v>
      </c>
      <c r="C36" s="2">
        <v>85.92</v>
      </c>
      <c r="D36" s="2">
        <v>49431882</v>
      </c>
      <c r="E36">
        <f t="shared" si="6"/>
        <v>0.9076124190456677</v>
      </c>
      <c r="F36" s="2"/>
      <c r="G36" s="2"/>
      <c r="H36" s="2"/>
      <c r="I36" s="2"/>
      <c r="J36" s="2"/>
    </row>
    <row r="37" spans="1:10" x14ac:dyDescent="0.2">
      <c r="A37" s="2" t="s">
        <v>101</v>
      </c>
      <c r="B37" s="2">
        <v>39943577</v>
      </c>
      <c r="C37" s="2">
        <v>94.91</v>
      </c>
      <c r="D37" s="2">
        <v>55908388</v>
      </c>
      <c r="E37">
        <f t="shared" si="6"/>
        <v>0.80247332475406019</v>
      </c>
      <c r="F37" s="2"/>
      <c r="G37" s="2"/>
      <c r="H37" s="2"/>
      <c r="I37" s="2"/>
      <c r="J37" s="2"/>
    </row>
    <row r="38" spans="1:10" x14ac:dyDescent="0.2">
      <c r="A38" s="2" t="s">
        <v>108</v>
      </c>
      <c r="B38" s="2">
        <v>47983956</v>
      </c>
      <c r="C38" s="2">
        <v>91.68</v>
      </c>
      <c r="D38" s="2">
        <v>62679414</v>
      </c>
      <c r="E38">
        <f t="shared" si="6"/>
        <v>0.71578509014139791</v>
      </c>
      <c r="F38" s="2"/>
      <c r="G38" s="2"/>
      <c r="H38" s="2"/>
      <c r="I38" s="2"/>
      <c r="J38" s="2"/>
    </row>
    <row r="39" spans="1:10" x14ac:dyDescent="0.2">
      <c r="A39" s="2" t="s">
        <v>109</v>
      </c>
      <c r="B39" s="2">
        <v>52325079</v>
      </c>
      <c r="C39" s="2">
        <v>93.43</v>
      </c>
      <c r="D39" s="2">
        <v>67842887</v>
      </c>
      <c r="E39">
        <f t="shared" si="6"/>
        <v>0.66130720527857256</v>
      </c>
      <c r="F39" s="2"/>
      <c r="G39" s="2"/>
      <c r="H39" s="2"/>
      <c r="I39" s="2"/>
      <c r="J39" s="2"/>
    </row>
    <row r="40" spans="1:10" x14ac:dyDescent="0.2">
      <c r="A40" s="2" t="s">
        <v>110</v>
      </c>
      <c r="B40" s="2">
        <v>56917110</v>
      </c>
      <c r="C40" s="2">
        <v>93.71</v>
      </c>
      <c r="D40" s="2">
        <v>76824505</v>
      </c>
      <c r="E40">
        <f t="shared" si="6"/>
        <v>0.58399321935103909</v>
      </c>
      <c r="F40" s="2"/>
      <c r="G40" s="2"/>
      <c r="H40" s="2"/>
      <c r="I40" s="2"/>
      <c r="J40" s="2"/>
    </row>
    <row r="41" spans="1:10" x14ac:dyDescent="0.2">
      <c r="A41" s="2" t="s">
        <v>102</v>
      </c>
      <c r="B41" s="2">
        <v>45322322</v>
      </c>
      <c r="C41" s="2">
        <v>92.42</v>
      </c>
      <c r="D41" s="2">
        <v>61934077</v>
      </c>
      <c r="E41">
        <f t="shared" si="6"/>
        <v>0.72439910584281408</v>
      </c>
      <c r="F41" s="2"/>
      <c r="G41" s="2"/>
      <c r="H41" s="2"/>
      <c r="I41" s="2"/>
      <c r="J41" s="2"/>
    </row>
    <row r="42" spans="1:10" x14ac:dyDescent="0.2">
      <c r="A42" s="2" t="s">
        <v>103</v>
      </c>
      <c r="B42" s="2">
        <v>42699263</v>
      </c>
      <c r="C42" s="2">
        <v>92.51</v>
      </c>
      <c r="D42" s="2">
        <v>58120038</v>
      </c>
      <c r="E42">
        <f t="shared" si="6"/>
        <v>0.77193669419142497</v>
      </c>
      <c r="F42" s="2"/>
      <c r="G42" s="2"/>
      <c r="H42" s="2"/>
      <c r="I42" s="2"/>
      <c r="J42" s="2"/>
    </row>
    <row r="43" spans="1:10" x14ac:dyDescent="0.2">
      <c r="A43" s="2" t="s">
        <v>104</v>
      </c>
      <c r="B43" s="2">
        <v>38789245</v>
      </c>
      <c r="C43" s="2">
        <v>94.6</v>
      </c>
      <c r="D43" s="2">
        <v>53834669</v>
      </c>
      <c r="E43">
        <f t="shared" si="6"/>
        <v>0.83338470976760348</v>
      </c>
      <c r="F43" s="2"/>
      <c r="G43" s="2"/>
      <c r="H43" s="2"/>
      <c r="I43" s="2"/>
      <c r="J43" s="2"/>
    </row>
    <row r="44" spans="1:10" x14ac:dyDescent="0.2">
      <c r="A44" s="2" t="s">
        <v>111</v>
      </c>
      <c r="B44" s="2">
        <v>47468483</v>
      </c>
      <c r="C44" s="2">
        <v>95.54</v>
      </c>
      <c r="D44" s="2">
        <v>67032450</v>
      </c>
      <c r="E44">
        <f>MIN(D$44:D$55,D$16:D$19)/D44</f>
        <v>0.68174261868691954</v>
      </c>
      <c r="F44" s="2"/>
      <c r="G44" s="2"/>
      <c r="H44" s="2"/>
      <c r="I44" s="2"/>
      <c r="J44" s="2"/>
    </row>
    <row r="45" spans="1:10" x14ac:dyDescent="0.2">
      <c r="A45" s="2" t="s">
        <v>112</v>
      </c>
      <c r="B45" s="2">
        <v>50796943</v>
      </c>
      <c r="C45" s="2">
        <v>94.69</v>
      </c>
      <c r="D45" s="2">
        <v>70703866</v>
      </c>
      <c r="E45">
        <f t="shared" ref="E45:E55" si="7">MIN(D$44:D$55,D$16:D$19)/D45</f>
        <v>0.64634199776289458</v>
      </c>
      <c r="F45" s="2"/>
      <c r="G45" s="2"/>
      <c r="H45" s="2"/>
      <c r="I45" s="2"/>
      <c r="J45" s="2"/>
    </row>
    <row r="46" spans="1:10" x14ac:dyDescent="0.2">
      <c r="A46" s="2" t="s">
        <v>113</v>
      </c>
      <c r="B46" s="2">
        <v>55657945</v>
      </c>
      <c r="C46" s="2">
        <v>93.59</v>
      </c>
      <c r="D46" s="2">
        <v>74403042</v>
      </c>
      <c r="E46">
        <f t="shared" si="7"/>
        <v>0.61420711803692107</v>
      </c>
      <c r="F46" s="2"/>
      <c r="G46" s="2"/>
      <c r="H46" s="2"/>
      <c r="I46" s="2"/>
      <c r="J46" s="2"/>
    </row>
    <row r="47" spans="1:10" x14ac:dyDescent="0.2">
      <c r="A47" s="2" t="s">
        <v>114</v>
      </c>
      <c r="B47" s="2">
        <v>42412820</v>
      </c>
      <c r="C47" s="2">
        <v>92.95</v>
      </c>
      <c r="D47" s="2">
        <v>57605143</v>
      </c>
      <c r="E47">
        <f t="shared" si="7"/>
        <v>0.79331246517346554</v>
      </c>
      <c r="F47" s="2"/>
      <c r="G47" s="2"/>
      <c r="H47" s="2"/>
      <c r="I47" s="2"/>
      <c r="J47" s="2"/>
    </row>
    <row r="48" spans="1:10" x14ac:dyDescent="0.2">
      <c r="A48" s="2" t="s">
        <v>115</v>
      </c>
      <c r="B48" s="2">
        <v>38666654</v>
      </c>
      <c r="C48" s="2">
        <v>96.28</v>
      </c>
      <c r="D48" s="2">
        <v>56635398</v>
      </c>
      <c r="E48">
        <f t="shared" si="7"/>
        <v>0.80689603346656091</v>
      </c>
      <c r="F48" s="2"/>
      <c r="G48" s="2"/>
      <c r="H48" s="2"/>
      <c r="I48" s="2"/>
      <c r="J48" s="2"/>
    </row>
    <row r="49" spans="1:10" x14ac:dyDescent="0.2">
      <c r="A49" s="2" t="s">
        <v>116</v>
      </c>
      <c r="B49" s="2">
        <v>38403342</v>
      </c>
      <c r="C49" s="2">
        <v>85.53</v>
      </c>
      <c r="D49" s="2">
        <v>45698878</v>
      </c>
      <c r="E49">
        <f t="shared" si="7"/>
        <v>1</v>
      </c>
      <c r="F49" s="2"/>
      <c r="G49" s="2"/>
      <c r="H49" s="2"/>
      <c r="I49" s="2"/>
      <c r="J49" s="2"/>
    </row>
    <row r="50" spans="1:10" x14ac:dyDescent="0.2">
      <c r="A50" s="2" t="s">
        <v>117</v>
      </c>
      <c r="B50" s="2">
        <v>48450135</v>
      </c>
      <c r="C50" s="2">
        <v>95.55</v>
      </c>
      <c r="D50" s="2">
        <v>67275937</v>
      </c>
      <c r="E50">
        <f t="shared" si="7"/>
        <v>0.67927523625572095</v>
      </c>
      <c r="F50" s="2"/>
      <c r="G50" s="2"/>
      <c r="H50" s="2"/>
      <c r="I50" s="2"/>
      <c r="J50" s="2"/>
    </row>
    <row r="51" spans="1:10" x14ac:dyDescent="0.2">
      <c r="A51" s="2" t="s">
        <v>118</v>
      </c>
      <c r="B51" s="2">
        <v>61680630</v>
      </c>
      <c r="C51" s="2">
        <v>94.31</v>
      </c>
      <c r="D51" s="2">
        <v>85572174</v>
      </c>
      <c r="E51">
        <f t="shared" si="7"/>
        <v>0.53403899730302518</v>
      </c>
      <c r="F51" s="2"/>
      <c r="G51" s="2"/>
      <c r="H51" s="2"/>
      <c r="I51" s="2"/>
      <c r="J51" s="2"/>
    </row>
    <row r="52" spans="1:10" x14ac:dyDescent="0.2">
      <c r="A52" s="2" t="s">
        <v>119</v>
      </c>
      <c r="B52" s="2">
        <v>65487094</v>
      </c>
      <c r="C52" s="2">
        <v>93.98</v>
      </c>
      <c r="D52" s="2">
        <v>84546527</v>
      </c>
      <c r="E52">
        <f t="shared" si="7"/>
        <v>0.54051750700534396</v>
      </c>
      <c r="F52" s="2"/>
      <c r="G52" s="2"/>
      <c r="H52" s="2"/>
      <c r="I52" s="2"/>
      <c r="J52" s="2"/>
    </row>
    <row r="53" spans="1:10" x14ac:dyDescent="0.2">
      <c r="A53" s="2" t="s">
        <v>120</v>
      </c>
      <c r="B53" s="2">
        <v>41214637</v>
      </c>
      <c r="C53" s="2">
        <v>92.87</v>
      </c>
      <c r="D53" s="2">
        <v>55538571</v>
      </c>
      <c r="E53">
        <f t="shared" si="7"/>
        <v>0.82283136164954618</v>
      </c>
      <c r="F53" s="2"/>
      <c r="G53" s="2"/>
      <c r="H53" s="2"/>
      <c r="I53" s="2"/>
      <c r="J53" s="2"/>
    </row>
    <row r="54" spans="1:10" x14ac:dyDescent="0.2">
      <c r="A54" s="2" t="s">
        <v>121</v>
      </c>
      <c r="B54" s="2">
        <v>46019470</v>
      </c>
      <c r="C54" s="2">
        <v>95.99</v>
      </c>
      <c r="D54" s="2">
        <v>63371358</v>
      </c>
      <c r="E54">
        <f t="shared" si="7"/>
        <v>0.72112827375420929</v>
      </c>
      <c r="F54" s="2"/>
      <c r="G54" s="2"/>
      <c r="H54" s="2"/>
      <c r="I54" s="2"/>
      <c r="J54" s="2"/>
    </row>
    <row r="55" spans="1:10" x14ac:dyDescent="0.2">
      <c r="A55" s="2" t="s">
        <v>122</v>
      </c>
      <c r="B55" s="2">
        <v>45359495</v>
      </c>
      <c r="C55" s="2">
        <v>91.49</v>
      </c>
      <c r="D55" s="2">
        <v>58710009</v>
      </c>
      <c r="E55">
        <f t="shared" si="7"/>
        <v>0.77838308626387709</v>
      </c>
      <c r="F55" s="2"/>
      <c r="G55" s="2"/>
      <c r="H55" s="2"/>
      <c r="I55" s="2"/>
      <c r="J55" s="2"/>
    </row>
    <row r="56" spans="1:10" x14ac:dyDescent="0.2">
      <c r="A56" s="2" t="s">
        <v>123</v>
      </c>
      <c r="B56" s="2">
        <v>48838028</v>
      </c>
      <c r="C56" s="2">
        <v>95.41</v>
      </c>
      <c r="D56" s="2">
        <v>68160344</v>
      </c>
      <c r="E56">
        <f>MIN(D$56:D$67,D$14,D$15,D$17,D$19)/D56</f>
        <v>0.67787454241721545</v>
      </c>
      <c r="F56" s="2"/>
      <c r="G56" s="2"/>
      <c r="H56" s="2"/>
      <c r="I56" s="2"/>
      <c r="J56" s="2"/>
    </row>
    <row r="57" spans="1:10" x14ac:dyDescent="0.2">
      <c r="A57" s="2" t="s">
        <v>124</v>
      </c>
      <c r="B57" s="2">
        <v>51330547</v>
      </c>
      <c r="C57" s="2">
        <v>90.62</v>
      </c>
      <c r="D57" s="2">
        <v>70816059</v>
      </c>
      <c r="E57">
        <f t="shared" ref="E57:E67" si="8">MIN(D$56:D$67,D$14,D$15,D$17,D$19)/D57</f>
        <v>0.65245316743762882</v>
      </c>
      <c r="F57" s="2"/>
      <c r="G57" s="2"/>
      <c r="H57" s="2"/>
      <c r="I57" s="2"/>
      <c r="J57" s="2"/>
    </row>
    <row r="58" spans="1:10" x14ac:dyDescent="0.2">
      <c r="A58" s="2" t="s">
        <v>125</v>
      </c>
      <c r="B58" s="2">
        <v>48465141</v>
      </c>
      <c r="C58" s="2">
        <v>92.85</v>
      </c>
      <c r="D58" s="2">
        <v>67789989</v>
      </c>
      <c r="E58">
        <f t="shared" si="8"/>
        <v>0.68157795393653187</v>
      </c>
      <c r="F58" s="2"/>
      <c r="G58" s="2"/>
      <c r="H58" s="2"/>
      <c r="I58" s="2"/>
      <c r="J58" s="2"/>
    </row>
    <row r="59" spans="1:10" x14ac:dyDescent="0.2">
      <c r="A59" s="2" t="s">
        <v>126</v>
      </c>
      <c r="B59" s="2">
        <v>39085979</v>
      </c>
      <c r="C59" s="2">
        <v>92.9</v>
      </c>
      <c r="D59" s="2">
        <v>48992042</v>
      </c>
      <c r="E59">
        <f t="shared" si="8"/>
        <v>0.94309524799966493</v>
      </c>
      <c r="F59" s="2"/>
      <c r="G59" s="2"/>
      <c r="H59" s="2"/>
      <c r="I59" s="2"/>
      <c r="J59" s="2"/>
    </row>
    <row r="60" spans="1:10" x14ac:dyDescent="0.2">
      <c r="A60" s="2" t="s">
        <v>127</v>
      </c>
      <c r="B60" s="2">
        <v>40217410</v>
      </c>
      <c r="C60" s="2">
        <v>89.25</v>
      </c>
      <c r="D60" s="2">
        <v>47206354</v>
      </c>
      <c r="E60">
        <f t="shared" si="8"/>
        <v>0.97876997660103127</v>
      </c>
      <c r="F60" s="2"/>
      <c r="G60" s="2"/>
      <c r="H60" s="2"/>
      <c r="I60" s="2"/>
      <c r="J60" s="2"/>
    </row>
    <row r="61" spans="1:10" x14ac:dyDescent="0.2">
      <c r="A61" s="2" t="s">
        <v>128</v>
      </c>
      <c r="B61" s="2">
        <v>40779862</v>
      </c>
      <c r="C61" s="2">
        <v>91.97</v>
      </c>
      <c r="D61" s="2">
        <v>51555866</v>
      </c>
      <c r="E61">
        <f t="shared" si="8"/>
        <v>0.89619602161274914</v>
      </c>
      <c r="F61" s="2"/>
      <c r="G61" s="2"/>
      <c r="H61" s="2"/>
      <c r="I61" s="2"/>
      <c r="J61" s="2"/>
    </row>
    <row r="62" spans="1:10" x14ac:dyDescent="0.2">
      <c r="A62" s="2" t="s">
        <v>129</v>
      </c>
      <c r="B62" s="2">
        <v>46967645</v>
      </c>
      <c r="C62" s="2">
        <v>95.37</v>
      </c>
      <c r="D62" s="2">
        <v>64816051</v>
      </c>
      <c r="E62">
        <f t="shared" si="8"/>
        <v>0.7128506178199594</v>
      </c>
      <c r="F62" s="2"/>
      <c r="G62" s="2"/>
      <c r="H62" s="2"/>
      <c r="I62" s="2"/>
      <c r="J62" s="2"/>
    </row>
    <row r="63" spans="1:10" x14ac:dyDescent="0.2">
      <c r="A63" s="2" t="s">
        <v>130</v>
      </c>
      <c r="B63" s="2">
        <v>50504537</v>
      </c>
      <c r="C63" s="58">
        <v>93.17</v>
      </c>
      <c r="D63" s="2">
        <v>68168927</v>
      </c>
      <c r="E63">
        <f t="shared" si="8"/>
        <v>0.67778919272119398</v>
      </c>
      <c r="F63" s="2"/>
      <c r="G63" s="58"/>
      <c r="H63" s="2"/>
      <c r="I63" s="2"/>
      <c r="J63" s="2"/>
    </row>
    <row r="64" spans="1:10" x14ac:dyDescent="0.2">
      <c r="A64" s="2" t="s">
        <v>131</v>
      </c>
      <c r="B64" s="2">
        <v>52117603</v>
      </c>
      <c r="C64" s="2">
        <v>92.86</v>
      </c>
      <c r="D64" s="2">
        <v>70257138</v>
      </c>
      <c r="E64">
        <f t="shared" si="8"/>
        <v>0.65764366888955827</v>
      </c>
      <c r="F64" s="2"/>
      <c r="G64" s="2"/>
      <c r="H64" s="2"/>
      <c r="I64" s="2"/>
      <c r="J64" s="2"/>
    </row>
    <row r="65" spans="1:10" x14ac:dyDescent="0.2">
      <c r="A65" s="2" t="s">
        <v>132</v>
      </c>
      <c r="B65" s="2">
        <v>41173013</v>
      </c>
      <c r="C65" s="2">
        <v>91.49</v>
      </c>
      <c r="D65" s="2">
        <v>50736219</v>
      </c>
      <c r="E65">
        <f t="shared" si="8"/>
        <v>0.91067412808195269</v>
      </c>
      <c r="F65" s="2"/>
      <c r="G65" s="2"/>
      <c r="H65" s="2"/>
      <c r="I65" s="2"/>
      <c r="J65" s="2"/>
    </row>
    <row r="66" spans="1:10" x14ac:dyDescent="0.2">
      <c r="A66" s="2" t="s">
        <v>133</v>
      </c>
      <c r="B66" s="2">
        <v>36793748</v>
      </c>
      <c r="C66" s="2">
        <v>89.09</v>
      </c>
      <c r="D66" s="2">
        <v>46204162</v>
      </c>
      <c r="E66">
        <f t="shared" si="8"/>
        <v>1</v>
      </c>
      <c r="F66" s="2"/>
      <c r="G66" s="2"/>
      <c r="H66" s="2"/>
      <c r="I66" s="2"/>
      <c r="J66" s="2"/>
    </row>
    <row r="67" spans="1:10" x14ac:dyDescent="0.2">
      <c r="A67" s="2" t="s">
        <v>134</v>
      </c>
      <c r="B67" s="2">
        <v>42516010</v>
      </c>
      <c r="C67" s="2">
        <v>90.72</v>
      </c>
      <c r="D67" s="2">
        <v>52890347</v>
      </c>
      <c r="E67">
        <f t="shared" si="8"/>
        <v>0.87358402091784348</v>
      </c>
      <c r="F67" s="2"/>
      <c r="G67" s="2"/>
      <c r="H67" s="2"/>
      <c r="I67" s="2"/>
      <c r="J67" s="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selection activeCell="E15" sqref="E15"/>
    </sheetView>
  </sheetViews>
  <sheetFormatPr baseColWidth="10" defaultColWidth="8.83203125" defaultRowHeight="15" x14ac:dyDescent="0.2"/>
  <cols>
    <col min="1" max="1" width="16" bestFit="1" customWidth="1"/>
    <col min="2" max="2" width="13.1640625" customWidth="1"/>
    <col min="3" max="3" width="16.83203125" customWidth="1"/>
    <col min="4" max="4" width="13.33203125" customWidth="1"/>
    <col min="5" max="5" width="17.5" customWidth="1"/>
    <col min="6" max="6" width="22.83203125" customWidth="1"/>
    <col min="7" max="7" width="17.83203125" customWidth="1"/>
  </cols>
  <sheetData>
    <row r="1" spans="1:7" ht="36" customHeight="1" x14ac:dyDescent="0.2">
      <c r="A1" s="63" t="s">
        <v>0</v>
      </c>
      <c r="B1" s="63" t="s">
        <v>141</v>
      </c>
      <c r="C1" s="63" t="s">
        <v>73</v>
      </c>
      <c r="D1" s="63" t="s">
        <v>142</v>
      </c>
      <c r="E1" s="63" t="s">
        <v>143</v>
      </c>
      <c r="F1" s="63" t="s">
        <v>144</v>
      </c>
      <c r="G1" s="63" t="s">
        <v>145</v>
      </c>
    </row>
    <row r="2" spans="1:7" x14ac:dyDescent="0.2">
      <c r="A2" t="s">
        <v>146</v>
      </c>
      <c r="B2" s="61">
        <v>43231428</v>
      </c>
      <c r="C2">
        <v>85.4</v>
      </c>
      <c r="D2" s="61">
        <v>33730128</v>
      </c>
      <c r="E2">
        <v>20.3</v>
      </c>
      <c r="F2" s="60">
        <v>64.69340513496455</v>
      </c>
      <c r="G2" s="61">
        <v>606280</v>
      </c>
    </row>
    <row r="3" spans="1:7" x14ac:dyDescent="0.2">
      <c r="A3" t="s">
        <v>150</v>
      </c>
      <c r="B3" s="61">
        <v>46480210</v>
      </c>
      <c r="C3">
        <v>85.8</v>
      </c>
      <c r="D3" s="61">
        <v>35768352</v>
      </c>
      <c r="E3">
        <v>19.100000000000001</v>
      </c>
      <c r="F3" s="60">
        <v>62.382080922248939</v>
      </c>
      <c r="G3" s="61">
        <v>661705</v>
      </c>
    </row>
    <row r="4" spans="1:7" x14ac:dyDescent="0.2">
      <c r="A4" t="s">
        <v>147</v>
      </c>
      <c r="B4" s="61">
        <v>47214255</v>
      </c>
      <c r="C4">
        <v>86</v>
      </c>
      <c r="D4" s="61">
        <v>37177439</v>
      </c>
      <c r="E4">
        <v>18.600000000000001</v>
      </c>
      <c r="F4" s="60">
        <v>60.805812841735019</v>
      </c>
      <c r="G4" s="61">
        <v>821327</v>
      </c>
    </row>
    <row r="5" spans="1:7" x14ac:dyDescent="0.2">
      <c r="A5" t="s">
        <v>151</v>
      </c>
      <c r="B5" s="61">
        <v>47055901</v>
      </c>
      <c r="C5">
        <v>86.6</v>
      </c>
      <c r="D5" s="61">
        <v>36591351</v>
      </c>
      <c r="E5">
        <v>18.5</v>
      </c>
      <c r="F5" s="60">
        <v>62.318865422701307</v>
      </c>
      <c r="G5" s="61">
        <v>1039607.5</v>
      </c>
    </row>
    <row r="6" spans="1:7" x14ac:dyDescent="0.2">
      <c r="A6" t="s">
        <v>148</v>
      </c>
      <c r="B6" s="61">
        <v>51882739</v>
      </c>
      <c r="C6">
        <v>86</v>
      </c>
      <c r="D6" s="61">
        <v>40730663</v>
      </c>
      <c r="E6">
        <v>20.100000000000001</v>
      </c>
      <c r="F6" s="60">
        <v>61.933937840521935</v>
      </c>
      <c r="G6" s="61">
        <v>823459</v>
      </c>
    </row>
    <row r="7" spans="1:7" x14ac:dyDescent="0.2">
      <c r="A7" t="s">
        <v>152</v>
      </c>
      <c r="B7" s="61">
        <v>45921222</v>
      </c>
      <c r="C7">
        <v>84.2</v>
      </c>
      <c r="D7" s="61">
        <v>34660303</v>
      </c>
      <c r="E7">
        <v>19.7</v>
      </c>
      <c r="F7" s="60">
        <v>59.264636402900692</v>
      </c>
      <c r="G7" s="61">
        <v>661129.5</v>
      </c>
    </row>
    <row r="8" spans="1:7" x14ac:dyDescent="0.2">
      <c r="A8" t="s">
        <v>149</v>
      </c>
      <c r="B8" s="61">
        <v>45494078</v>
      </c>
      <c r="C8">
        <v>88.7</v>
      </c>
      <c r="D8" s="61">
        <v>36918590</v>
      </c>
      <c r="E8">
        <v>21.5</v>
      </c>
      <c r="F8" s="60">
        <v>60.812564105991051</v>
      </c>
      <c r="G8" s="61">
        <v>1847368.5</v>
      </c>
    </row>
    <row r="9" spans="1:7" x14ac:dyDescent="0.2">
      <c r="A9" t="s">
        <v>153</v>
      </c>
      <c r="B9" s="61">
        <v>43231428</v>
      </c>
      <c r="C9">
        <v>84.2</v>
      </c>
      <c r="D9" s="61">
        <v>38288866</v>
      </c>
      <c r="E9">
        <v>21.6</v>
      </c>
      <c r="F9" s="60">
        <v>60.134527866437949</v>
      </c>
      <c r="G9" s="61">
        <v>2117320</v>
      </c>
    </row>
    <row r="11" spans="1:7" x14ac:dyDescent="0.2">
      <c r="A11" s="3"/>
    </row>
    <row r="12" spans="1:7" x14ac:dyDescent="0.2">
      <c r="A12" s="3"/>
    </row>
    <row r="13" spans="1:7" x14ac:dyDescent="0.2">
      <c r="A13" s="3"/>
    </row>
    <row r="14" spans="1:7" x14ac:dyDescent="0.2">
      <c r="A14" s="62"/>
    </row>
    <row r="15" spans="1:7" x14ac:dyDescent="0.2">
      <c r="A15" s="3"/>
    </row>
    <row r="16" spans="1:7" x14ac:dyDescent="0.2">
      <c r="A16" s="3"/>
    </row>
    <row r="17" spans="1:1" x14ac:dyDescent="0.2">
      <c r="A17" s="3"/>
    </row>
    <row r="18" spans="1:1" x14ac:dyDescent="0.2">
      <c r="A18" s="62"/>
    </row>
    <row r="19" spans="1:1" x14ac:dyDescent="0.2">
      <c r="A19" s="3"/>
    </row>
    <row r="20" spans="1:1" x14ac:dyDescent="0.2">
      <c r="A20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Legend</vt:lpstr>
      <vt:lpstr>Cal H3ac ChIP-seq</vt:lpstr>
      <vt:lpstr>Cal ATAC-seq</vt:lpstr>
      <vt:lpstr>TF ChIP-seq</vt:lpstr>
      <vt:lpstr>RNA-seq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2020-07-24T10:13:24Z</dcterms:modified>
</cp:coreProperties>
</file>