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showInkAnnotation="0" autoCompressPictures="0"/>
  <bookViews>
    <workbookView xWindow="560" yWindow="480" windowWidth="21840" windowHeight="13760" tabRatio="500"/>
  </bookViews>
  <sheets>
    <sheet name="VC2010_Supp_Table_01" sheetId="2" r:id="rId1"/>
  </sheet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7" i="2" l="1"/>
  <c r="F7" i="2"/>
  <c r="F11" i="2"/>
  <c r="F8" i="2"/>
  <c r="O11" i="2"/>
  <c r="O8" i="2"/>
  <c r="F9" i="2"/>
  <c r="O9" i="2"/>
  <c r="F10" i="2"/>
  <c r="O10" i="2"/>
  <c r="C12" i="2"/>
  <c r="D12" i="2"/>
  <c r="E12" i="2"/>
  <c r="F12" i="2"/>
  <c r="O12" i="2"/>
  <c r="P13" i="2"/>
  <c r="P14" i="2"/>
  <c r="P15" i="2"/>
  <c r="P16" i="2"/>
  <c r="P17" i="2"/>
  <c r="P18" i="2"/>
  <c r="P19" i="2"/>
  <c r="P20" i="2"/>
  <c r="P21" i="2"/>
  <c r="P22" i="2"/>
</calcChain>
</file>

<file path=xl/sharedStrings.xml><?xml version="1.0" encoding="utf-8"?>
<sst xmlns="http://schemas.openxmlformats.org/spreadsheetml/2006/main" count="40" uniqueCount="39">
  <si>
    <t>N99</t>
  </si>
  <si>
    <t>N90</t>
  </si>
  <si>
    <t>N80</t>
  </si>
  <si>
    <t>N70</t>
  </si>
  <si>
    <t>N60</t>
  </si>
  <si>
    <t>N50</t>
  </si>
  <si>
    <t>N40</t>
  </si>
  <si>
    <t>N30</t>
  </si>
  <si>
    <t>N20</t>
  </si>
  <si>
    <t>N10</t>
  </si>
  <si>
    <t>coverage by Nxx</t>
    <phoneticPr fontId="0"/>
  </si>
  <si>
    <t>Coverage</t>
    <phoneticPr fontId="0"/>
  </si>
  <si>
    <t>Total Bases</t>
  </si>
  <si>
    <t>Min length</t>
  </si>
  <si>
    <t>Max length</t>
  </si>
  <si>
    <t>Average length</t>
    <phoneticPr fontId="0"/>
  </si>
  <si>
    <t>Number of reads</t>
  </si>
  <si>
    <t>7th</t>
    <phoneticPr fontId="0"/>
  </si>
  <si>
    <t>6th</t>
    <phoneticPr fontId="0"/>
  </si>
  <si>
    <t>5th</t>
    <phoneticPr fontId="0"/>
  </si>
  <si>
    <t>4th</t>
    <phoneticPr fontId="0"/>
  </si>
  <si>
    <t>3rd</t>
    <phoneticPr fontId="0"/>
  </si>
  <si>
    <t>2nd</t>
    <phoneticPr fontId="0"/>
  </si>
  <si>
    <t>1st</t>
    <phoneticPr fontId="0"/>
  </si>
  <si>
    <t>PD1074</t>
  </si>
  <si>
    <t>Sum of PD1073,4,5</t>
    <phoneticPr fontId="0"/>
  </si>
  <si>
    <t>PD1075</t>
    <phoneticPr fontId="0"/>
  </si>
  <si>
    <t>PD1073</t>
    <phoneticPr fontId="0"/>
  </si>
  <si>
    <t>Strain</t>
    <phoneticPr fontId="0"/>
  </si>
  <si>
    <t>PacBio RS II</t>
    <phoneticPr fontId="0"/>
  </si>
  <si>
    <t>read type</t>
    <phoneticPr fontId="0"/>
  </si>
  <si>
    <t>Table 1: Raw reads</t>
    <phoneticPr fontId="0"/>
  </si>
  <si>
    <t>Illumina MiSeq</t>
    <phoneticPr fontId="6"/>
  </si>
  <si>
    <t>PD1074</t>
    <phoneticPr fontId="0"/>
  </si>
  <si>
    <t>Breakdown of nanopore runs</t>
  </si>
  <si>
    <t>1st - 7th</t>
    <phoneticPr fontId="0"/>
  </si>
  <si>
    <t>ONT nanopore</t>
  </si>
  <si>
    <t>2nd - 7th **</t>
    <phoneticPr fontId="0"/>
  </si>
  <si>
    <t xml:space="preserve">** The quality of the 1st Nanopore run was low and removed.  </t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</si>
</sst>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"/>
    <numFmt numFmtId="165" formatCode="#,##0_ 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Calibri"/>
      <family val="2"/>
      <charset val="128"/>
      <scheme val="minor"/>
    </font>
    <font>
      <sz val="11"/>
      <color theme="1"/>
      <name val="Liberation Sans"/>
      <family val="2"/>
    </font>
    <font>
      <sz val="6"/>
      <name val="Calibri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2">
    <xf numFmtId="0" fontId="0" fillId="0" borderId="0"/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5" fillId="0" borderId="0">
      <alignment vertical="center"/>
    </xf>
  </cellStyleXfs>
  <cellXfs count="54">
    <xf numFmtId="0" fontId="0" fillId="0" borderId="0" xfId="0"/>
    <xf numFmtId="0" fontId="2" fillId="0" borderId="0" xfId="0" applyFont="1"/>
    <xf numFmtId="164" fontId="2" fillId="0" borderId="0" xfId="0" applyNumberFormat="1" applyFont="1"/>
    <xf numFmtId="38" fontId="2" fillId="0" borderId="0" xfId="0" applyNumberFormat="1" applyFont="1"/>
    <xf numFmtId="3" fontId="2" fillId="0" borderId="0" xfId="0" applyNumberFormat="1" applyFont="1"/>
    <xf numFmtId="164" fontId="2" fillId="0" borderId="1" xfId="0" applyNumberFormat="1" applyFont="1" applyBorder="1"/>
    <xf numFmtId="3" fontId="2" fillId="0" borderId="2" xfId="0" applyNumberFormat="1" applyFont="1" applyFill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8" fontId="2" fillId="0" borderId="3" xfId="0" applyNumberFormat="1" applyFont="1" applyBorder="1"/>
    <xf numFmtId="38" fontId="2" fillId="0" borderId="1" xfId="0" applyNumberFormat="1" applyFont="1" applyBorder="1"/>
    <xf numFmtId="38" fontId="2" fillId="0" borderId="2" xfId="0" applyNumberFormat="1" applyFont="1" applyBorder="1"/>
    <xf numFmtId="0" fontId="2" fillId="0" borderId="2" xfId="0" applyFont="1" applyBorder="1"/>
    <xf numFmtId="164" fontId="2" fillId="0" borderId="4" xfId="0" applyNumberFormat="1" applyFont="1" applyBorder="1"/>
    <xf numFmtId="3" fontId="2" fillId="0" borderId="0" xfId="0" applyNumberFormat="1" applyFont="1" applyFill="1" applyBorder="1" applyAlignment="1">
      <alignment vertical="center"/>
    </xf>
    <xf numFmtId="3" fontId="3" fillId="0" borderId="0" xfId="0" applyNumberFormat="1" applyFont="1" applyBorder="1" applyAlignment="1">
      <alignment vertical="center"/>
    </xf>
    <xf numFmtId="38" fontId="2" fillId="0" borderId="5" xfId="0" applyNumberFormat="1" applyFont="1" applyBorder="1"/>
    <xf numFmtId="38" fontId="2" fillId="0" borderId="4" xfId="0" applyNumberFormat="1" applyFont="1" applyBorder="1"/>
    <xf numFmtId="38" fontId="2" fillId="0" borderId="0" xfId="0" applyNumberFormat="1" applyFont="1" applyBorder="1"/>
    <xf numFmtId="164" fontId="2" fillId="0" borderId="0" xfId="0" applyNumberFormat="1" applyFont="1" applyBorder="1"/>
    <xf numFmtId="0" fontId="3" fillId="0" borderId="0" xfId="0" applyFont="1" applyBorder="1" applyAlignment="1">
      <alignment vertical="center"/>
    </xf>
    <xf numFmtId="40" fontId="2" fillId="0" borderId="5" xfId="0" applyNumberFormat="1" applyFont="1" applyBorder="1"/>
    <xf numFmtId="40" fontId="2" fillId="0" borderId="0" xfId="0" applyNumberFormat="1" applyFont="1" applyBorder="1"/>
    <xf numFmtId="165" fontId="2" fillId="0" borderId="0" xfId="0" applyNumberFormat="1" applyFont="1" applyBorder="1"/>
    <xf numFmtId="165" fontId="3" fillId="0" borderId="0" xfId="0" applyNumberFormat="1" applyFont="1" applyBorder="1" applyAlignment="1">
      <alignment vertical="center"/>
    </xf>
    <xf numFmtId="0" fontId="2" fillId="0" borderId="7" xfId="0" applyFont="1" applyBorder="1"/>
    <xf numFmtId="38" fontId="2" fillId="0" borderId="13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38" fontId="2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38" fontId="2" fillId="0" borderId="14" xfId="0" applyNumberFormat="1" applyFont="1" applyBorder="1"/>
    <xf numFmtId="40" fontId="2" fillId="0" borderId="14" xfId="0" applyNumberFormat="1" applyFont="1" applyBorder="1"/>
    <xf numFmtId="38" fontId="2" fillId="0" borderId="15" xfId="0" applyNumberFormat="1" applyFont="1" applyBorder="1"/>
    <xf numFmtId="0" fontId="2" fillId="0" borderId="15" xfId="0" applyFont="1" applyBorder="1" applyAlignment="1">
      <alignment horizontal="center"/>
    </xf>
    <xf numFmtId="38" fontId="2" fillId="0" borderId="0" xfId="0" applyNumberFormat="1" applyFont="1" applyBorder="1" applyAlignment="1">
      <alignment horizontal="center"/>
    </xf>
    <xf numFmtId="38" fontId="2" fillId="0" borderId="0" xfId="0" applyNumberFormat="1" applyFont="1" applyBorder="1" applyAlignment="1">
      <alignment horizontal="center" shrinkToFit="1"/>
    </xf>
    <xf numFmtId="38" fontId="2" fillId="0" borderId="11" xfId="0" applyNumberFormat="1" applyFont="1" applyBorder="1" applyAlignment="1">
      <alignment horizontal="center"/>
    </xf>
    <xf numFmtId="38" fontId="2" fillId="0" borderId="10" xfId="0" applyNumberFormat="1" applyFont="1" applyBorder="1" applyAlignment="1">
      <alignment horizontal="center" shrinkToFit="1"/>
    </xf>
    <xf numFmtId="38" fontId="2" fillId="0" borderId="14" xfId="0" applyNumberFormat="1" applyFont="1" applyBorder="1" applyAlignment="1">
      <alignment horizontal="center"/>
    </xf>
    <xf numFmtId="40" fontId="2" fillId="0" borderId="4" xfId="0" applyNumberFormat="1" applyFont="1" applyBorder="1"/>
    <xf numFmtId="164" fontId="2" fillId="0" borderId="4" xfId="0" applyNumberFormat="1" applyFont="1" applyBorder="1" applyAlignment="1">
      <alignment horizontal="right"/>
    </xf>
    <xf numFmtId="3" fontId="2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 applyAlignment="1"/>
    <xf numFmtId="38" fontId="2" fillId="0" borderId="9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38" fontId="2" fillId="0" borderId="13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38" fontId="0" fillId="0" borderId="12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38" fontId="0" fillId="0" borderId="5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2">
    <cellStyle name="Normal" xfId="0" builtinId="0"/>
    <cellStyle name="桁区切り [0] 2" xfId="1"/>
    <cellStyle name="桁区切り [0] 2 2" xfId="2"/>
    <cellStyle name="桁区切り [0] 3" xfId="3"/>
    <cellStyle name="桁区切り 2" xfId="4"/>
    <cellStyle name="標準 2" xfId="5"/>
    <cellStyle name="標準 2 2" xfId="6"/>
    <cellStyle name="標準 2 3" xfId="7"/>
    <cellStyle name="標準 3" xfId="8"/>
    <cellStyle name="標準 3 2" xfId="9"/>
    <cellStyle name="標準 4" xfId="10"/>
    <cellStyle name="標準 5" xfId="1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tabSelected="1" zoomScale="120" zoomScaleNormal="120" zoomScalePageLayoutView="120" workbookViewId="0"/>
  </sheetViews>
  <sheetFormatPr baseColWidth="10" defaultColWidth="14" defaultRowHeight="13" x14ac:dyDescent="0"/>
  <cols>
    <col min="1" max="1" width="14" style="1"/>
    <col min="2" max="2" width="13.83203125" style="1" bestFit="1" customWidth="1"/>
    <col min="3" max="3" width="14.83203125" style="3" customWidth="1"/>
    <col min="4" max="4" width="16.6640625" style="3" customWidth="1"/>
    <col min="5" max="5" width="14.5" style="3" customWidth="1"/>
    <col min="6" max="6" width="14.1640625" style="3" customWidth="1"/>
    <col min="7" max="14" width="12.33203125" style="1" customWidth="1"/>
    <col min="15" max="15" width="14.1640625" style="1" bestFit="1" customWidth="1"/>
    <col min="16" max="16" width="15.6640625" style="2" bestFit="1" customWidth="1"/>
    <col min="17" max="16384" width="14" style="1"/>
  </cols>
  <sheetData>
    <row r="1" spans="1:16">
      <c r="A1" s="1" t="s">
        <v>31</v>
      </c>
    </row>
    <row r="3" spans="1:16">
      <c r="A3" s="24" t="s">
        <v>30</v>
      </c>
      <c r="B3" s="26" t="s">
        <v>32</v>
      </c>
      <c r="C3" s="46" t="s">
        <v>29</v>
      </c>
      <c r="D3" s="47"/>
      <c r="E3" s="47"/>
      <c r="F3" s="47"/>
      <c r="G3" s="43" t="s">
        <v>36</v>
      </c>
      <c r="H3" s="44"/>
      <c r="I3" s="44"/>
      <c r="J3" s="44"/>
      <c r="K3" s="44"/>
      <c r="L3" s="44"/>
      <c r="M3" s="44"/>
      <c r="N3" s="44"/>
      <c r="O3" s="44"/>
      <c r="P3" s="45"/>
    </row>
    <row r="4" spans="1:16" ht="15">
      <c r="A4" s="1" t="s">
        <v>28</v>
      </c>
      <c r="B4" s="25" t="s">
        <v>33</v>
      </c>
      <c r="C4" s="35" t="s">
        <v>27</v>
      </c>
      <c r="D4" s="35" t="s">
        <v>24</v>
      </c>
      <c r="E4" s="35" t="s">
        <v>26</v>
      </c>
      <c r="F4" s="36" t="s">
        <v>25</v>
      </c>
      <c r="G4" s="48" t="s">
        <v>24</v>
      </c>
      <c r="H4" s="49"/>
      <c r="I4" s="49"/>
      <c r="J4" s="49"/>
      <c r="K4" s="49"/>
      <c r="L4" s="49"/>
      <c r="M4" s="49"/>
      <c r="N4" s="49"/>
      <c r="O4" s="49"/>
      <c r="P4" s="50"/>
    </row>
    <row r="5" spans="1:16" ht="15">
      <c r="B5" s="37"/>
      <c r="C5" s="33"/>
      <c r="D5" s="33"/>
      <c r="E5" s="33"/>
      <c r="F5" s="34"/>
      <c r="G5" s="51" t="s">
        <v>34</v>
      </c>
      <c r="H5" s="52"/>
      <c r="I5" s="52"/>
      <c r="J5" s="52"/>
      <c r="K5" s="52"/>
      <c r="L5" s="52"/>
      <c r="M5" s="52"/>
      <c r="N5" s="52"/>
      <c r="O5" s="52"/>
      <c r="P5" s="53"/>
    </row>
    <row r="6" spans="1:16">
      <c r="A6" s="11"/>
      <c r="B6" s="32"/>
      <c r="C6" s="10"/>
      <c r="D6" s="10"/>
      <c r="E6" s="10"/>
      <c r="F6" s="9"/>
      <c r="G6" s="27" t="s">
        <v>23</v>
      </c>
      <c r="H6" s="40" t="s">
        <v>22</v>
      </c>
      <c r="I6" s="28" t="s">
        <v>21</v>
      </c>
      <c r="J6" s="28" t="s">
        <v>20</v>
      </c>
      <c r="K6" s="28" t="s">
        <v>19</v>
      </c>
      <c r="L6" s="28" t="s">
        <v>18</v>
      </c>
      <c r="M6" s="28" t="s">
        <v>17</v>
      </c>
      <c r="N6" s="28" t="s">
        <v>35</v>
      </c>
      <c r="O6" s="41" t="s">
        <v>37</v>
      </c>
      <c r="P6" s="42"/>
    </row>
    <row r="7" spans="1:16">
      <c r="A7" s="1" t="s">
        <v>16</v>
      </c>
      <c r="B7" s="29">
        <v>135172969</v>
      </c>
      <c r="C7" s="15">
        <v>414142</v>
      </c>
      <c r="D7" s="17">
        <v>2543379</v>
      </c>
      <c r="E7" s="17">
        <v>358588</v>
      </c>
      <c r="F7" s="16">
        <f>SUM(C7:E7)</f>
        <v>3316109</v>
      </c>
      <c r="G7" s="14">
        <v>59637</v>
      </c>
      <c r="H7" s="19">
        <v>221</v>
      </c>
      <c r="I7" s="14">
        <v>35252</v>
      </c>
      <c r="J7" s="14">
        <v>2451</v>
      </c>
      <c r="K7" s="14">
        <v>39065</v>
      </c>
      <c r="L7" s="14">
        <v>51441</v>
      </c>
      <c r="M7" s="14">
        <v>37768</v>
      </c>
      <c r="N7" s="15">
        <v>225835</v>
      </c>
      <c r="O7" s="22">
        <f>SUM(H7:M7)</f>
        <v>166198</v>
      </c>
      <c r="P7" s="12"/>
    </row>
    <row r="8" spans="1:16">
      <c r="A8" s="1" t="s">
        <v>15</v>
      </c>
      <c r="B8" s="29">
        <v>73.62</v>
      </c>
      <c r="C8" s="15">
        <v>10413.450000000001</v>
      </c>
      <c r="D8" s="17">
        <v>8446</v>
      </c>
      <c r="E8" s="17">
        <v>9449.64</v>
      </c>
      <c r="F8" s="16">
        <f>F11/F7</f>
        <v>8800.1102729132253</v>
      </c>
      <c r="G8" s="23">
        <v>8200.7900000000009</v>
      </c>
      <c r="H8" s="23">
        <v>16153.38</v>
      </c>
      <c r="I8" s="23">
        <v>15542.85</v>
      </c>
      <c r="J8" s="23">
        <v>15620.66</v>
      </c>
      <c r="K8" s="23">
        <v>17740.03</v>
      </c>
      <c r="L8" s="23">
        <v>16370.51</v>
      </c>
      <c r="M8" s="23">
        <v>15961.91</v>
      </c>
      <c r="N8" s="15">
        <v>14244.13</v>
      </c>
      <c r="O8" s="22">
        <f>O11/O7</f>
        <v>16412.6627636915</v>
      </c>
      <c r="P8" s="12"/>
    </row>
    <row r="9" spans="1:16">
      <c r="A9" s="1" t="s">
        <v>14</v>
      </c>
      <c r="B9" s="29">
        <v>96</v>
      </c>
      <c r="C9" s="15">
        <v>45372</v>
      </c>
      <c r="D9" s="17">
        <v>71498</v>
      </c>
      <c r="E9" s="17">
        <v>46168</v>
      </c>
      <c r="F9" s="16">
        <f>MAX(C9:E9)</f>
        <v>71498</v>
      </c>
      <c r="G9" s="14">
        <v>151883</v>
      </c>
      <c r="H9" s="14">
        <v>154463</v>
      </c>
      <c r="I9" s="14">
        <v>253612</v>
      </c>
      <c r="J9" s="14">
        <v>194913</v>
      </c>
      <c r="K9" s="14">
        <v>262785</v>
      </c>
      <c r="L9" s="14">
        <v>249179</v>
      </c>
      <c r="M9" s="14">
        <v>336266</v>
      </c>
      <c r="N9" s="15">
        <v>336266</v>
      </c>
      <c r="O9" s="22">
        <f>MAX(H9:M9)</f>
        <v>336266</v>
      </c>
      <c r="P9" s="12"/>
    </row>
    <row r="10" spans="1:16">
      <c r="A10" s="1" t="s">
        <v>13</v>
      </c>
      <c r="B10" s="29">
        <v>15</v>
      </c>
      <c r="C10" s="15">
        <v>500</v>
      </c>
      <c r="D10" s="17">
        <v>50</v>
      </c>
      <c r="E10" s="17">
        <v>500</v>
      </c>
      <c r="F10" s="16">
        <f>MIN(C10:E10)</f>
        <v>50</v>
      </c>
      <c r="G10" s="19">
        <v>65</v>
      </c>
      <c r="H10" s="19">
        <v>61</v>
      </c>
      <c r="I10" s="19">
        <v>26</v>
      </c>
      <c r="J10" s="19">
        <v>189</v>
      </c>
      <c r="K10" s="19">
        <v>62</v>
      </c>
      <c r="L10" s="19">
        <v>31</v>
      </c>
      <c r="M10" s="19">
        <v>15</v>
      </c>
      <c r="N10" s="15">
        <v>15</v>
      </c>
      <c r="O10" s="22">
        <f>MIN(H10:M10)</f>
        <v>15</v>
      </c>
      <c r="P10" s="12"/>
    </row>
    <row r="11" spans="1:16">
      <c r="A11" s="1" t="s">
        <v>12</v>
      </c>
      <c r="B11" s="29">
        <v>9951909721</v>
      </c>
      <c r="C11" s="15">
        <v>4312645007</v>
      </c>
      <c r="D11" s="17">
        <v>21480953905</v>
      </c>
      <c r="E11" s="17">
        <v>3388525965</v>
      </c>
      <c r="F11" s="16">
        <f>SUM(C11:E11)</f>
        <v>29182124877</v>
      </c>
      <c r="G11" s="14">
        <v>489070709</v>
      </c>
      <c r="H11" s="14">
        <v>3569897</v>
      </c>
      <c r="I11" s="14">
        <v>547916554</v>
      </c>
      <c r="J11" s="14">
        <v>38286232</v>
      </c>
      <c r="K11" s="14">
        <v>693014370</v>
      </c>
      <c r="L11" s="14">
        <v>842115251</v>
      </c>
      <c r="M11" s="14">
        <v>602849422</v>
      </c>
      <c r="N11" s="15">
        <v>3216822435</v>
      </c>
      <c r="O11" s="22">
        <f>SUM(H11:M11)</f>
        <v>2727751726</v>
      </c>
      <c r="P11" s="12"/>
    </row>
    <row r="12" spans="1:16">
      <c r="A12" s="1" t="s">
        <v>11</v>
      </c>
      <c r="B12" s="30">
        <v>99.51</v>
      </c>
      <c r="C12" s="20">
        <f>C11/10^8</f>
        <v>43.126450069999997</v>
      </c>
      <c r="D12" s="21">
        <f>D11/10^8</f>
        <v>214.80953905000001</v>
      </c>
      <c r="E12" s="21">
        <f>E11/10^8</f>
        <v>33.885259650000002</v>
      </c>
      <c r="F12" s="38">
        <f>F11/10^8</f>
        <v>291.82124877000001</v>
      </c>
      <c r="G12" s="19">
        <v>4.8899999999999997</v>
      </c>
      <c r="H12" s="19">
        <v>0.04</v>
      </c>
      <c r="I12" s="19">
        <v>5.48</v>
      </c>
      <c r="J12" s="19">
        <v>0.38</v>
      </c>
      <c r="K12" s="19">
        <v>6.93</v>
      </c>
      <c r="L12" s="19">
        <v>8.42</v>
      </c>
      <c r="M12" s="19">
        <v>6.03</v>
      </c>
      <c r="N12" s="20">
        <v>32.17</v>
      </c>
      <c r="O12" s="18">
        <f>O11/10^8</f>
        <v>27.27751726</v>
      </c>
      <c r="P12" s="39" t="s">
        <v>10</v>
      </c>
    </row>
    <row r="13" spans="1:16">
      <c r="A13" s="1" t="s">
        <v>9</v>
      </c>
      <c r="B13" s="29"/>
      <c r="C13" s="15">
        <v>23444</v>
      </c>
      <c r="D13" s="17">
        <v>22916</v>
      </c>
      <c r="E13" s="17">
        <v>22548</v>
      </c>
      <c r="F13" s="16"/>
      <c r="G13" s="14">
        <v>37851</v>
      </c>
      <c r="H13" s="14">
        <v>118936</v>
      </c>
      <c r="I13" s="14">
        <v>81909</v>
      </c>
      <c r="J13" s="14">
        <v>83462</v>
      </c>
      <c r="K13" s="14">
        <v>76877</v>
      </c>
      <c r="L13" s="14">
        <v>70512</v>
      </c>
      <c r="M13" s="14">
        <v>67055</v>
      </c>
      <c r="N13" s="15">
        <v>69886</v>
      </c>
      <c r="O13" s="13">
        <v>73683</v>
      </c>
      <c r="P13" s="12">
        <f>$O$12*1/10</f>
        <v>2.7277517260000002</v>
      </c>
    </row>
    <row r="14" spans="1:16">
      <c r="A14" s="1" t="s">
        <v>8</v>
      </c>
      <c r="B14" s="29"/>
      <c r="C14" s="15">
        <v>20960</v>
      </c>
      <c r="D14" s="17">
        <v>19001</v>
      </c>
      <c r="E14" s="17">
        <v>20206</v>
      </c>
      <c r="F14" s="16"/>
      <c r="G14" s="14">
        <v>27592</v>
      </c>
      <c r="H14" s="14">
        <v>59954</v>
      </c>
      <c r="I14" s="14">
        <v>58762</v>
      </c>
      <c r="J14" s="14">
        <v>59149</v>
      </c>
      <c r="K14" s="14">
        <v>57958</v>
      </c>
      <c r="L14" s="14">
        <v>53243</v>
      </c>
      <c r="M14" s="14">
        <v>50939</v>
      </c>
      <c r="N14" s="15">
        <v>51317</v>
      </c>
      <c r="O14" s="13">
        <v>54923</v>
      </c>
      <c r="P14" s="12">
        <f>$O$12*2/10</f>
        <v>5.4555034520000003</v>
      </c>
    </row>
    <row r="15" spans="1:16">
      <c r="A15" s="1" t="s">
        <v>7</v>
      </c>
      <c r="B15" s="29"/>
      <c r="C15" s="15">
        <v>19163</v>
      </c>
      <c r="D15" s="17">
        <v>16619</v>
      </c>
      <c r="E15" s="17">
        <v>18145</v>
      </c>
      <c r="F15" s="16"/>
      <c r="G15" s="14">
        <v>21811</v>
      </c>
      <c r="H15" s="14">
        <v>49887</v>
      </c>
      <c r="I15" s="14">
        <v>45240</v>
      </c>
      <c r="J15" s="14">
        <v>46488</v>
      </c>
      <c r="K15" s="14">
        <v>46121</v>
      </c>
      <c r="L15" s="14">
        <v>42904</v>
      </c>
      <c r="M15" s="14">
        <v>40831</v>
      </c>
      <c r="N15" s="15">
        <v>40272</v>
      </c>
      <c r="O15" s="13">
        <v>43697</v>
      </c>
      <c r="P15" s="12">
        <f>$O$12*3/10</f>
        <v>8.1832551779999996</v>
      </c>
    </row>
    <row r="16" spans="1:16">
      <c r="A16" s="1" t="s">
        <v>6</v>
      </c>
      <c r="B16" s="29"/>
      <c r="C16" s="15">
        <v>17060</v>
      </c>
      <c r="D16" s="17">
        <v>14722</v>
      </c>
      <c r="E16" s="17">
        <v>15882</v>
      </c>
      <c r="F16" s="16"/>
      <c r="G16" s="14">
        <v>17694</v>
      </c>
      <c r="H16" s="14">
        <v>39227</v>
      </c>
      <c r="I16" s="14">
        <v>36008</v>
      </c>
      <c r="J16" s="14">
        <v>37948</v>
      </c>
      <c r="K16" s="14">
        <v>37635</v>
      </c>
      <c r="L16" s="14">
        <v>34852</v>
      </c>
      <c r="M16" s="14">
        <v>33358</v>
      </c>
      <c r="N16" s="15">
        <v>32247</v>
      </c>
      <c r="O16" s="13">
        <v>35443</v>
      </c>
      <c r="P16" s="12">
        <f>$O$12*4/10</f>
        <v>10.911006904000001</v>
      </c>
    </row>
    <row r="17" spans="1:16">
      <c r="A17" s="1" t="s">
        <v>5</v>
      </c>
      <c r="B17" s="29"/>
      <c r="C17" s="15">
        <v>14919</v>
      </c>
      <c r="D17" s="17">
        <v>13170</v>
      </c>
      <c r="E17" s="17">
        <v>13746</v>
      </c>
      <c r="F17" s="16"/>
      <c r="G17" s="14">
        <v>14373</v>
      </c>
      <c r="H17" s="14">
        <v>29895</v>
      </c>
      <c r="I17" s="14">
        <v>28791</v>
      </c>
      <c r="J17" s="14">
        <v>30345</v>
      </c>
      <c r="K17" s="14">
        <v>30729</v>
      </c>
      <c r="L17" s="14">
        <v>28496</v>
      </c>
      <c r="M17" s="14">
        <v>27400</v>
      </c>
      <c r="N17" s="15">
        <v>25962</v>
      </c>
      <c r="O17" s="13">
        <v>28858</v>
      </c>
      <c r="P17" s="12">
        <f>$O$12*5/10</f>
        <v>13.638758630000002</v>
      </c>
    </row>
    <row r="18" spans="1:16">
      <c r="A18" s="1" t="s">
        <v>4</v>
      </c>
      <c r="B18" s="29"/>
      <c r="C18" s="15">
        <v>12855</v>
      </c>
      <c r="D18" s="17">
        <v>11605</v>
      </c>
      <c r="E18" s="17">
        <v>11732</v>
      </c>
      <c r="F18" s="16"/>
      <c r="G18" s="14">
        <v>11678</v>
      </c>
      <c r="H18" s="14">
        <v>26698</v>
      </c>
      <c r="I18" s="14">
        <v>22854</v>
      </c>
      <c r="J18" s="14">
        <v>23233</v>
      </c>
      <c r="K18" s="14">
        <v>24677</v>
      </c>
      <c r="L18" s="14">
        <v>23089</v>
      </c>
      <c r="M18" s="14">
        <v>22382</v>
      </c>
      <c r="N18" s="15">
        <v>20687</v>
      </c>
      <c r="O18" s="13">
        <v>23243</v>
      </c>
      <c r="P18" s="12">
        <f>$O$12*6/10</f>
        <v>16.366510355999999</v>
      </c>
    </row>
    <row r="19" spans="1:16">
      <c r="A19" s="1" t="s">
        <v>3</v>
      </c>
      <c r="B19" s="29"/>
      <c r="C19" s="15">
        <v>10810</v>
      </c>
      <c r="D19" s="17">
        <v>9629</v>
      </c>
      <c r="E19" s="17">
        <v>9780</v>
      </c>
      <c r="F19" s="16"/>
      <c r="G19" s="14">
        <v>9084</v>
      </c>
      <c r="H19" s="14">
        <v>19759</v>
      </c>
      <c r="I19" s="14">
        <v>17380</v>
      </c>
      <c r="J19" s="14">
        <v>17809</v>
      </c>
      <c r="K19" s="14">
        <v>19305</v>
      </c>
      <c r="L19" s="14">
        <v>17967</v>
      </c>
      <c r="M19" s="14">
        <v>17579</v>
      </c>
      <c r="N19" s="15">
        <v>15914</v>
      </c>
      <c r="O19" s="13">
        <v>18121</v>
      </c>
      <c r="P19" s="12">
        <f>$O$12*7/10</f>
        <v>19.094262082</v>
      </c>
    </row>
    <row r="20" spans="1:16">
      <c r="A20" s="1" t="s">
        <v>2</v>
      </c>
      <c r="B20" s="29"/>
      <c r="C20" s="15">
        <v>8704</v>
      </c>
      <c r="D20" s="17">
        <v>7428</v>
      </c>
      <c r="E20" s="17">
        <v>7760</v>
      </c>
      <c r="F20" s="16"/>
      <c r="G20" s="14">
        <v>6696</v>
      </c>
      <c r="H20" s="14">
        <v>13484</v>
      </c>
      <c r="I20" s="14">
        <v>12442</v>
      </c>
      <c r="J20" s="14">
        <v>12619</v>
      </c>
      <c r="K20" s="14">
        <v>14422</v>
      </c>
      <c r="L20" s="14">
        <v>13474</v>
      </c>
      <c r="M20" s="14">
        <v>13371</v>
      </c>
      <c r="N20" s="15">
        <v>11803</v>
      </c>
      <c r="O20" s="13">
        <v>13461</v>
      </c>
      <c r="P20" s="12">
        <f>$O$12*8/10</f>
        <v>21.822013808000001</v>
      </c>
    </row>
    <row r="21" spans="1:16">
      <c r="A21" s="1" t="s">
        <v>1</v>
      </c>
      <c r="B21" s="29"/>
      <c r="C21" s="15">
        <v>6041</v>
      </c>
      <c r="D21" s="17">
        <v>4798</v>
      </c>
      <c r="E21" s="17">
        <v>5278</v>
      </c>
      <c r="F21" s="16"/>
      <c r="G21" s="14">
        <v>4173</v>
      </c>
      <c r="H21" s="14">
        <v>7719</v>
      </c>
      <c r="I21" s="14">
        <v>7979</v>
      </c>
      <c r="J21" s="14">
        <v>7799</v>
      </c>
      <c r="K21" s="14">
        <v>9468</v>
      </c>
      <c r="L21" s="14">
        <v>8700</v>
      </c>
      <c r="M21" s="14">
        <v>8703</v>
      </c>
      <c r="N21" s="15">
        <v>7386</v>
      </c>
      <c r="O21" s="13">
        <v>8704</v>
      </c>
      <c r="P21" s="12">
        <f>$O$12*9/10</f>
        <v>24.549765533999999</v>
      </c>
    </row>
    <row r="22" spans="1:16">
      <c r="A22" s="11" t="s">
        <v>0</v>
      </c>
      <c r="B22" s="31"/>
      <c r="C22" s="8">
        <v>1869</v>
      </c>
      <c r="D22" s="10">
        <v>1390</v>
      </c>
      <c r="E22" s="10">
        <v>1678</v>
      </c>
      <c r="F22" s="9"/>
      <c r="G22" s="7">
        <v>1039</v>
      </c>
      <c r="H22" s="7">
        <v>2063</v>
      </c>
      <c r="I22" s="7">
        <v>1973</v>
      </c>
      <c r="J22" s="7">
        <v>1932</v>
      </c>
      <c r="K22" s="7">
        <v>2362</v>
      </c>
      <c r="L22" s="7">
        <v>2129</v>
      </c>
      <c r="M22" s="7">
        <v>2164</v>
      </c>
      <c r="N22" s="8">
        <v>1756</v>
      </c>
      <c r="O22" s="6">
        <v>2151</v>
      </c>
      <c r="P22" s="5">
        <f>$O$12*9.9/10</f>
        <v>27.0047420874</v>
      </c>
    </row>
    <row r="23" spans="1:16">
      <c r="G23" s="4"/>
      <c r="H23" s="4"/>
    </row>
    <row r="24" spans="1:16">
      <c r="O24" s="1" t="s">
        <v>38</v>
      </c>
    </row>
  </sheetData>
  <mergeCells count="5">
    <mergeCell ref="O6:P6"/>
    <mergeCell ref="G3:P3"/>
    <mergeCell ref="C3:F3"/>
    <mergeCell ref="G4:P4"/>
    <mergeCell ref="G5:P5"/>
  </mergeCells>
  <phoneticPr fontId="0"/>
  <pageMargins left="0.7" right="0.7" top="0.75" bottom="0.75" header="0.3" footer="0.3"/>
  <pageSetup paperSize="9" orientation="landscape" horizontalDpi="0" verticalDpi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VC2010_Supp_Table_01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Erich Schwarz</dc:creator>
  <cp:lastModifiedBy>Erich Schwarz</cp:lastModifiedBy>
  <dcterms:created xsi:type="dcterms:W3CDTF">2018-07-28T22:35:38Z</dcterms:created>
  <dcterms:modified xsi:type="dcterms:W3CDTF">2019-01-30T22:33:16Z</dcterms:modified>
</cp:coreProperties>
</file>