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enayoun/Dropbox/Manuscripts_and_Publications/2018_Aging_epigenomics_data_description/Aging_omics_paper/Genome_Research_submission/Revision_2/"/>
    </mc:Choice>
  </mc:AlternateContent>
  <xr:revisionPtr revIDLastSave="0" documentId="13_ncr:1_{B7167BF8-DC78-3142-A796-1D5E77DB3A05}" xr6:coauthVersionLast="36" xr6:coauthVersionMax="36" xr10:uidLastSave="{00000000-0000-0000-0000-000000000000}"/>
  <bookViews>
    <workbookView xWindow="1000" yWindow="1400" windowWidth="27700" windowHeight="26560" tabRatio="500" xr2:uid="{00000000-000D-0000-FFFF-FFFF00000000}"/>
  </bookViews>
  <sheets>
    <sheet name="Index" sheetId="5" r:id="rId1"/>
    <sheet name="A" sheetId="1" r:id="rId2"/>
    <sheet name="B" sheetId="3" r:id="rId3"/>
    <sheet name="C" sheetId="2" r:id="rId4"/>
    <sheet name="D" sheetId="4" r:id="rId5"/>
    <sheet name="E" sheetId="6" r:id="rId6"/>
  </sheet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3" i="2" l="1"/>
  <c r="D101" i="2"/>
  <c r="D99" i="2"/>
  <c r="D97" i="2"/>
  <c r="D93" i="2"/>
  <c r="D91" i="2"/>
  <c r="D89" i="2"/>
  <c r="D87" i="2"/>
  <c r="D83" i="2"/>
  <c r="D81" i="2"/>
  <c r="D79" i="2"/>
  <c r="D77" i="2"/>
  <c r="D72" i="2"/>
  <c r="D71" i="2"/>
  <c r="D69" i="2"/>
  <c r="D68" i="2"/>
  <c r="D66" i="2"/>
  <c r="D65" i="2"/>
  <c r="D63" i="2"/>
  <c r="D62" i="2"/>
  <c r="D60" i="2"/>
  <c r="D59" i="2"/>
  <c r="D57" i="2"/>
  <c r="D56" i="2"/>
  <c r="D53" i="2"/>
  <c r="D50" i="2"/>
  <c r="D47" i="2"/>
  <c r="D44" i="2"/>
  <c r="D41" i="2"/>
  <c r="D38" i="2"/>
  <c r="D35" i="2"/>
  <c r="D32" i="2"/>
  <c r="D29" i="2"/>
  <c r="D26" i="2"/>
  <c r="D23" i="2"/>
  <c r="D20" i="2"/>
  <c r="D17" i="2"/>
  <c r="D14" i="2"/>
  <c r="D11" i="2"/>
  <c r="D8" i="2"/>
  <c r="D5" i="2"/>
  <c r="D2" i="2"/>
  <c r="AE70" i="6"/>
  <c r="AP66" i="6"/>
  <c r="AE66" i="6"/>
  <c r="K66" i="6"/>
  <c r="AP64" i="6"/>
  <c r="K64" i="6"/>
  <c r="AP62" i="6"/>
  <c r="AE62" i="6"/>
  <c r="K62" i="6"/>
  <c r="M55" i="6"/>
  <c r="AP54" i="6"/>
  <c r="Y54" i="6"/>
  <c r="M53" i="6"/>
  <c r="AP52" i="6"/>
  <c r="Y52" i="6"/>
  <c r="AP50" i="6"/>
  <c r="Y50" i="6"/>
  <c r="M50" i="6"/>
  <c r="N43" i="6"/>
  <c r="AP41" i="6"/>
  <c r="Y41" i="6"/>
  <c r="N40" i="6"/>
  <c r="AP39" i="6"/>
  <c r="Y39" i="6"/>
  <c r="AP37" i="6"/>
  <c r="Y37" i="6"/>
  <c r="N37" i="6"/>
  <c r="N30" i="6"/>
  <c r="AP28" i="6"/>
  <c r="Y28" i="6"/>
  <c r="N27" i="6"/>
  <c r="AP26" i="6"/>
  <c r="Y26" i="6"/>
  <c r="AP24" i="6"/>
  <c r="Y24" i="6"/>
  <c r="N24" i="6"/>
  <c r="N17" i="6"/>
  <c r="AP15" i="6"/>
  <c r="Y15" i="6"/>
  <c r="N14" i="6"/>
  <c r="AP13" i="6"/>
  <c r="Y13" i="6"/>
  <c r="AP11" i="6"/>
  <c r="Y11" i="6"/>
  <c r="N11" i="6"/>
  <c r="AP66" i="4"/>
  <c r="AP64" i="4"/>
  <c r="AP62" i="4"/>
  <c r="AP54" i="4"/>
  <c r="AP52" i="4"/>
  <c r="AP50" i="4"/>
  <c r="AP41" i="4"/>
  <c r="AP39" i="4"/>
  <c r="AP37" i="4"/>
  <c r="AP28" i="4"/>
  <c r="AP26" i="4"/>
  <c r="AP24" i="4"/>
  <c r="AP15" i="4"/>
  <c r="AP13" i="4"/>
  <c r="AP11" i="4"/>
  <c r="AE70" i="4"/>
  <c r="AE66" i="4"/>
  <c r="AE62" i="4"/>
  <c r="Y54" i="4"/>
  <c r="Y52" i="4"/>
  <c r="Y50" i="4"/>
  <c r="Y41" i="4"/>
  <c r="Y39" i="4"/>
  <c r="Y37" i="4"/>
  <c r="Y28" i="4"/>
  <c r="Y26" i="4"/>
  <c r="Y24" i="4"/>
  <c r="Y15" i="4"/>
  <c r="Y13" i="4"/>
  <c r="Y11" i="4"/>
  <c r="M53" i="4"/>
  <c r="K66" i="4"/>
  <c r="K64" i="4"/>
  <c r="K62" i="4"/>
  <c r="M55" i="4"/>
  <c r="M50" i="4"/>
  <c r="N43" i="4"/>
  <c r="N40" i="4"/>
  <c r="N37" i="4"/>
  <c r="N30" i="4"/>
  <c r="N27" i="4"/>
  <c r="N24" i="4"/>
  <c r="N17" i="4"/>
  <c r="N14" i="4"/>
  <c r="N11" i="4"/>
  <c r="H10" i="3"/>
  <c r="H9" i="3"/>
  <c r="H8" i="3"/>
  <c r="H7" i="3"/>
  <c r="H6" i="3"/>
  <c r="H5" i="3"/>
  <c r="H4" i="3"/>
  <c r="H3" i="3"/>
  <c r="H2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7" i="3"/>
  <c r="H38" i="3"/>
  <c r="H39" i="3"/>
  <c r="H40" i="3"/>
  <c r="H41" i="3"/>
  <c r="H42" i="3"/>
  <c r="H33" i="3"/>
  <c r="H34" i="3"/>
  <c r="H35" i="3"/>
  <c r="H36" i="3"/>
  <c r="H11" i="3"/>
  <c r="H12" i="3"/>
  <c r="H13" i="3"/>
  <c r="H14" i="3"/>
  <c r="H15" i="3"/>
  <c r="H30" i="3"/>
  <c r="H31" i="3"/>
  <c r="H32" i="3"/>
  <c r="H29" i="3"/>
</calcChain>
</file>

<file path=xl/sharedStrings.xml><?xml version="1.0" encoding="utf-8"?>
<sst xmlns="http://schemas.openxmlformats.org/spreadsheetml/2006/main" count="2175" uniqueCount="218">
  <si>
    <t>Heart</t>
  </si>
  <si>
    <t>Liver</t>
  </si>
  <si>
    <t>Cerebellum</t>
  </si>
  <si>
    <t>Olfactory Bulb</t>
  </si>
  <si>
    <t>12m2</t>
    <phoneticPr fontId="0" type="noConversion"/>
  </si>
  <si>
    <t>3m1</t>
    <phoneticPr fontId="0" type="noConversion"/>
  </si>
  <si>
    <t>3m2</t>
    <phoneticPr fontId="0" type="noConversion"/>
  </si>
  <si>
    <t>12m1</t>
    <phoneticPr fontId="0" type="noConversion"/>
  </si>
  <si>
    <t>12m2</t>
    <phoneticPr fontId="0" type="noConversion"/>
  </si>
  <si>
    <t>29m1</t>
    <phoneticPr fontId="0" type="noConversion"/>
  </si>
  <si>
    <t>29m2</t>
    <phoneticPr fontId="0" type="noConversion"/>
  </si>
  <si>
    <t>3m1</t>
    <phoneticPr fontId="0" type="noConversion"/>
  </si>
  <si>
    <t>3m3</t>
    <phoneticPr fontId="0" type="noConversion"/>
  </si>
  <si>
    <t>12m4</t>
    <phoneticPr fontId="0" type="noConversion"/>
  </si>
  <si>
    <t>29m1</t>
    <phoneticPr fontId="0" type="noConversion"/>
  </si>
  <si>
    <t>29m3</t>
    <phoneticPr fontId="0" type="noConversion"/>
  </si>
  <si>
    <t>3m2</t>
  </si>
  <si>
    <t>12m1</t>
  </si>
  <si>
    <t>12m2</t>
  </si>
  <si>
    <t>29m1</t>
  </si>
  <si>
    <t>29m2</t>
  </si>
  <si>
    <t>3m3</t>
  </si>
  <si>
    <t>H3K27ac</t>
  </si>
  <si>
    <t>3m4</t>
    <phoneticPr fontId="0" type="noConversion"/>
  </si>
  <si>
    <t>3m5</t>
    <phoneticPr fontId="0" type="noConversion"/>
  </si>
  <si>
    <t>12m4</t>
    <phoneticPr fontId="0" type="noConversion"/>
  </si>
  <si>
    <t>12m5</t>
    <phoneticPr fontId="0" type="noConversion"/>
  </si>
  <si>
    <t>29m4</t>
    <phoneticPr fontId="0" type="noConversion"/>
  </si>
  <si>
    <t>29m5</t>
    <phoneticPr fontId="0" type="noConversion"/>
  </si>
  <si>
    <t>3m1</t>
  </si>
  <si>
    <t>3m4</t>
  </si>
  <si>
    <t>29m3</t>
  </si>
  <si>
    <t>3m5</t>
  </si>
  <si>
    <t>3m6</t>
  </si>
  <si>
    <t>12m5</t>
  </si>
  <si>
    <t>12m6</t>
  </si>
  <si>
    <t>29m5</t>
  </si>
  <si>
    <t>29m6</t>
  </si>
  <si>
    <t>3m1 NS3/4</t>
    <phoneticPr fontId="0" type="noConversion"/>
  </si>
  <si>
    <t>3m3 NS2/3</t>
    <phoneticPr fontId="0" type="noConversion"/>
  </si>
  <si>
    <t>12m4 NS2/3</t>
    <phoneticPr fontId="0" type="noConversion"/>
  </si>
  <si>
    <t>12m2 NS3/4</t>
    <phoneticPr fontId="0" type="noConversion"/>
  </si>
  <si>
    <t>29m1 NS3/4</t>
    <phoneticPr fontId="0" type="noConversion"/>
  </si>
  <si>
    <t>29m3 NS2/3</t>
    <phoneticPr fontId="0" type="noConversion"/>
  </si>
  <si>
    <t>3m4 NS3/4</t>
    <phoneticPr fontId="0" type="noConversion"/>
  </si>
  <si>
    <t>12m4 NS3/4</t>
    <phoneticPr fontId="0" type="noConversion"/>
  </si>
  <si>
    <t>29m1 NS3/4</t>
    <phoneticPr fontId="0" type="noConversion"/>
  </si>
  <si>
    <t>3 mon-2</t>
    <phoneticPr fontId="0" type="noConversion"/>
  </si>
  <si>
    <t>3 mon-3</t>
    <phoneticPr fontId="0" type="noConversion"/>
  </si>
  <si>
    <t>12 mon-1</t>
  </si>
  <si>
    <t>12 mon-2</t>
  </si>
  <si>
    <t>29 mon-1</t>
  </si>
  <si>
    <t>29 mon-2</t>
  </si>
  <si>
    <t>12 mon liver 1</t>
    <phoneticPr fontId="0" type="noConversion"/>
  </si>
  <si>
    <t>12 mon liver 2</t>
    <phoneticPr fontId="0" type="noConversion"/>
  </si>
  <si>
    <t>29 mon liver 1</t>
    <phoneticPr fontId="0" type="noConversion"/>
  </si>
  <si>
    <t>29 mon liver 3</t>
    <phoneticPr fontId="0" type="noConversion"/>
  </si>
  <si>
    <t>H3,H3K4me3,H3K27ac</t>
  </si>
  <si>
    <t>RNA</t>
  </si>
  <si>
    <t>12m3</t>
  </si>
  <si>
    <t>3m1_RNA</t>
  </si>
  <si>
    <t>3m2_RNA</t>
  </si>
  <si>
    <t>3m3_RNA</t>
  </si>
  <si>
    <t>12m1_RNA</t>
  </si>
  <si>
    <t>12m2_RNA</t>
  </si>
  <si>
    <t>12m3_RNA</t>
  </si>
  <si>
    <t>29m1_RNA</t>
  </si>
  <si>
    <t>29m2_RNA</t>
  </si>
  <si>
    <t>29m3_RNA</t>
  </si>
  <si>
    <t>Dissection date</t>
  </si>
  <si>
    <t>12m3 (4 mice pooled)</t>
  </si>
  <si>
    <t>12m4 (4 mice pooled)</t>
  </si>
  <si>
    <t>29m3 (4 mice pooled)</t>
  </si>
  <si>
    <t>1/20/15 and 1/21/15</t>
  </si>
  <si>
    <t>Library QC</t>
  </si>
  <si>
    <t>H3,H3K4me3</t>
  </si>
  <si>
    <t>3mb</t>
  </si>
  <si>
    <t>12mb</t>
  </si>
  <si>
    <t>29mb</t>
  </si>
  <si>
    <t>3m5 (NS2/3)</t>
  </si>
  <si>
    <t>3m6 (NS2/3)</t>
  </si>
  <si>
    <t>12m5 (NS2/3)</t>
  </si>
  <si>
    <t>29m6 (NS2/3)</t>
  </si>
  <si>
    <t>29m5 (NS2/3)</t>
  </si>
  <si>
    <t>12m6 (NS2/3)</t>
  </si>
  <si>
    <t>3m5 (NS3/4)</t>
  </si>
  <si>
    <t>3m6 (NS3/4)</t>
  </si>
  <si>
    <t>12m5 (NS3/4)</t>
  </si>
  <si>
    <t>12m6 (NS3/4)</t>
  </si>
  <si>
    <t>29m5 (NS3/4)</t>
  </si>
  <si>
    <t>29m6 (NS3/4)</t>
  </si>
  <si>
    <t>Tissue/Cell</t>
  </si>
  <si>
    <t>29m4</t>
  </si>
  <si>
    <t>3m1, 2 mices pooled</t>
  </si>
  <si>
    <t>3m2, 2 mices pooled (1/2 first day, 1/2 second day)</t>
  </si>
  <si>
    <t>3m3, 2 mices pooled</t>
  </si>
  <si>
    <t>12m1, 2 mices pooled</t>
  </si>
  <si>
    <t>12m2, 2 mices pooled (1/2 first day, 1/2 second day)</t>
  </si>
  <si>
    <t>12m3, 2 mices pooled</t>
  </si>
  <si>
    <t>29m1, 2 mices pooled</t>
  </si>
  <si>
    <t>29m2, 2 mices pooled (1/2 first day, 1/2 second day)</t>
  </si>
  <si>
    <t>29m3, 2 mices pooled</t>
  </si>
  <si>
    <t>12m4</t>
  </si>
  <si>
    <t>OK</t>
  </si>
  <si>
    <t>ND at bioanalyzer (not sequenced)</t>
  </si>
  <si>
    <t>Sequencing info</t>
  </si>
  <si>
    <t>H3 and H3K4me3 mutliplexed on 1 lane, H3K27ac mutliplexed on 1 lane (HiSeq2000)</t>
  </si>
  <si>
    <t>H3K27ac mutliplexed on 1 lane (HiSeq2000), with other samples</t>
  </si>
  <si>
    <t>H3 and H3K4me3 mutliplexed on 1 lane (HiSeq2000)</t>
  </si>
  <si>
    <t>Pairing</t>
  </si>
  <si>
    <t>Spike-in included?</t>
  </si>
  <si>
    <t>NO</t>
  </si>
  <si>
    <t>ERCC, norm to total RNA</t>
  </si>
  <si>
    <t>S2 chromatin</t>
  </si>
  <si>
    <t>Not paired with chromatin</t>
  </si>
  <si>
    <t>H3 and H3K4me3 mutliplexed on 1 lane, H3K27ac mutliplexed on 1 lane with OB H3K27ac (HiSeq2000)</t>
  </si>
  <si>
    <t>12 mon cere 1+2, 2 mices pooled</t>
  </si>
  <si>
    <t>12 mon cere 3+4, 2 mices pooled</t>
  </si>
  <si>
    <t>29 mon cere 1+2, 2 mices pooled</t>
  </si>
  <si>
    <t>29 mon cere 3+4, 2 mices pooled</t>
  </si>
  <si>
    <t>3m2, 2 mices pooled</t>
  </si>
  <si>
    <t>12m2, 2 mices pooled</t>
  </si>
  <si>
    <t>29m2, 2 mices pooled</t>
  </si>
  <si>
    <t>29m4, 2 mices pooled</t>
  </si>
  <si>
    <t>3 mon liver 1</t>
  </si>
  <si>
    <t>3 mon liver 4</t>
  </si>
  <si>
    <t xml:space="preserve"> 3 mon cere 1+2, 2 mices pooled</t>
  </si>
  <si>
    <t xml:space="preserve"> 3 mon cere 3+4, 2 mices pooled</t>
  </si>
  <si>
    <t>3m3 (4 mice pooled)</t>
  </si>
  <si>
    <t>3m1 (4 mice pooled) + 3m2 (3 mice pooled)</t>
  </si>
  <si>
    <t>29m 1(4 mice pooled) + 29m2 (3 mice pooled)</t>
  </si>
  <si>
    <r>
      <t xml:space="preserve">These samples </t>
    </r>
    <r>
      <rPr>
        <b/>
        <sz val="10"/>
        <color theme="1"/>
        <rFont val="Arial"/>
        <family val="2"/>
      </rPr>
      <t>are paired</t>
    </r>
    <r>
      <rPr>
        <sz val="10"/>
        <color theme="1"/>
        <rFont val="Arial"/>
        <family val="2"/>
      </rPr>
      <t xml:space="preserve"> with RNAseq samples</t>
    </r>
  </si>
  <si>
    <r>
      <t xml:space="preserve">These samples </t>
    </r>
    <r>
      <rPr>
        <b/>
        <sz val="10"/>
        <color theme="1"/>
        <rFont val="Arial"/>
        <family val="2"/>
      </rPr>
      <t>are not paired</t>
    </r>
    <r>
      <rPr>
        <sz val="10"/>
        <color theme="1"/>
        <rFont val="Arial"/>
        <family val="2"/>
      </rPr>
      <t xml:space="preserve"> with RNA-seq samples</t>
    </r>
  </si>
  <si>
    <r>
      <t xml:space="preserve">These samples </t>
    </r>
    <r>
      <rPr>
        <b/>
        <sz val="10"/>
        <color rgb="FF000000"/>
        <rFont val="Arial"/>
        <family val="2"/>
      </rPr>
      <t>are not paired</t>
    </r>
    <r>
      <rPr>
        <sz val="10"/>
        <color rgb="FF000000"/>
        <rFont val="Arial"/>
        <family val="2"/>
      </rPr>
      <t xml:space="preserve"> with RNA-seq samples</t>
    </r>
  </si>
  <si>
    <t>Primary NSCs</t>
  </si>
  <si>
    <r>
      <rPr>
        <b/>
        <u/>
        <sz val="12"/>
        <color theme="1"/>
        <rFont val="Arial"/>
        <family val="2"/>
      </rPr>
      <t>Uniquely</t>
    </r>
    <r>
      <rPr>
        <b/>
        <sz val="12"/>
        <color theme="1"/>
        <rFont val="Arial"/>
        <family val="2"/>
      </rPr>
      <t xml:space="preserve"> mapped reads (mm9)</t>
    </r>
  </si>
  <si>
    <t>Sample type</t>
  </si>
  <si>
    <t>Ribosomal RNA depleted RNA-seq library</t>
  </si>
  <si>
    <t>H3</t>
  </si>
  <si>
    <t>H3K4me3</t>
  </si>
  <si>
    <t>Unique mapped reads after PCR duplicate removal (FIXSEQ)</t>
  </si>
  <si>
    <t>2 runs</t>
  </si>
  <si>
    <t>1 run</t>
  </si>
  <si>
    <t>Heart RNA-seq samples</t>
  </si>
  <si>
    <t>Liver RNA-seq  samples</t>
  </si>
  <si>
    <t>Cerebellum RNA-seq samples</t>
  </si>
  <si>
    <t>Olfactory Bulb RNA-seq samples</t>
  </si>
  <si>
    <t>NSCs RNA-seq samples</t>
  </si>
  <si>
    <t>Heart H3K4me3 samples (normalized to H3)</t>
  </si>
  <si>
    <t>Liver H3K4me3 samples (normalized to H3)</t>
  </si>
  <si>
    <t>Cerebellum H3K4me3 samples (normalized to H3)</t>
  </si>
  <si>
    <t>Olfactory Bulb H3K4me3 samples (normalized to H3)</t>
  </si>
  <si>
    <t>NSCs H3K4me3 samples (normalized to H3)  (postbatch correction)</t>
  </si>
  <si>
    <t>Pearson correlation of DESeq2 counts over expressed genes</t>
  </si>
  <si>
    <t>Pearson correlation of Diffbind normalized counts over H3K4me3 peaks</t>
  </si>
  <si>
    <t>Pearson correlation of Diffbind normalized counts over H3K27ac peaks</t>
  </si>
  <si>
    <t>Heart samples</t>
  </si>
  <si>
    <t>NSCs samples</t>
  </si>
  <si>
    <t>Olfactory Bulb samples</t>
  </si>
  <si>
    <t>Cerebellum samples</t>
  </si>
  <si>
    <t>Liver samples</t>
  </si>
  <si>
    <t>3m average</t>
  </si>
  <si>
    <t>12m average</t>
  </si>
  <si>
    <t>29m average</t>
  </si>
  <si>
    <t>Replicates</t>
  </si>
  <si>
    <t>Heart H3K27ac samples (normalized to H3)</t>
  </si>
  <si>
    <t>Liver H3K27ac samples (normalized to H3)</t>
  </si>
  <si>
    <t>Cerebellum H3K27ac samples (normalized to H3)</t>
  </si>
  <si>
    <t>Olfactory Bulb H3K27ac samples (normalized to H3)</t>
  </si>
  <si>
    <t>NSCs H3K27ac samples (normalized to H3)</t>
  </si>
  <si>
    <t>Tissue/Cell type</t>
  </si>
  <si>
    <t>Sample name</t>
  </si>
  <si>
    <t>Molecule (Antibody target)</t>
  </si>
  <si>
    <t># Sequencing runs</t>
  </si>
  <si>
    <t>Read length</t>
  </si>
  <si>
    <t>101bp</t>
  </si>
  <si>
    <t>2x75bp</t>
  </si>
  <si>
    <t>NA</t>
  </si>
  <si>
    <t>Sequencing platform</t>
  </si>
  <si>
    <t>HiSeq2000</t>
  </si>
  <si>
    <t>NetxSeq500</t>
  </si>
  <si>
    <t>A</t>
  </si>
  <si>
    <t>B</t>
  </si>
  <si>
    <t>C</t>
  </si>
  <si>
    <t>D</t>
  </si>
  <si>
    <t>Biological samples information</t>
  </si>
  <si>
    <t>Sequencing and quality metrics for RNA-seq samples</t>
  </si>
  <si>
    <t>Sequencing and quality metrics for ChIP-seq samples</t>
  </si>
  <si>
    <t>Molecules</t>
  </si>
  <si>
    <t>Sample information</t>
  </si>
  <si>
    <t>Multiplexed on 1 lane (NextSeq500)</t>
  </si>
  <si>
    <t>Batch was accounted for as a covariate in DEseq2 models</t>
  </si>
  <si>
    <t>MACS2 peaks (FDR &lt; 1%)</t>
  </si>
  <si>
    <t>Peaks with &gt;5-fold MACS2 enrichment</t>
  </si>
  <si>
    <t>3m</t>
  </si>
  <si>
    <t>3 month old</t>
  </si>
  <si>
    <t>12m</t>
  </si>
  <si>
    <t>12 month old</t>
  </si>
  <si>
    <t>29m</t>
  </si>
  <si>
    <t>29 month old</t>
  </si>
  <si>
    <t>Paired with second batch of chromatin samples (5 and 6)</t>
  </si>
  <si>
    <t>H3 and H3K4me3 mutliplexed on 1 lane, H3K27ac mutliplexed on 1 lane with 1st batch NPC samples (HiSeq2000)</t>
  </si>
  <si>
    <t>Pearson's correlation between biological samples of RNA-seq, H3K4me3 ChIP-seq and H3K27ac ChIP-seq</t>
  </si>
  <si>
    <t>E</t>
  </si>
  <si>
    <t>Spearman correlation of DESeq2 counts over expressed genes</t>
  </si>
  <si>
    <t>Spearman correlation of Diffbind normalized counts over H3K4me3 peaks</t>
  </si>
  <si>
    <t>Spearman correlation of Diffbind normalized counts over H3K27ac peaks</t>
  </si>
  <si>
    <t>Sample correlation analysis (Spearman)</t>
  </si>
  <si>
    <t>Sample correlation analysis (Pearson)</t>
  </si>
  <si>
    <t>Spearman's rank correlation between biological samples of RNA-seq, H3K4me3 ChIP-seq and H3K27ac ChIP-seq</t>
  </si>
  <si>
    <r>
      <rPr>
        <b/>
        <u/>
        <sz val="12"/>
        <color theme="1"/>
        <rFont val="Arial"/>
        <family val="2"/>
      </rPr>
      <t xml:space="preserve">Uniquely </t>
    </r>
    <r>
      <rPr>
        <b/>
        <sz val="12"/>
        <color theme="1"/>
        <rFont val="Arial"/>
        <family val="2"/>
      </rPr>
      <t>mapped QC reads (%)</t>
    </r>
  </si>
  <si>
    <t>Total QC reads pairs</t>
  </si>
  <si>
    <t>PCR duplication rate estimate (FIXSEQ) (%) *</t>
  </si>
  <si>
    <r>
      <t xml:space="preserve">* </t>
    </r>
    <r>
      <rPr>
        <b/>
        <sz val="12"/>
        <color theme="1"/>
        <rFont val="Arial"/>
        <family val="2"/>
      </rPr>
      <t>FIXSEQ duplication rate</t>
    </r>
    <r>
      <rPr>
        <sz val="12"/>
        <color theme="1"/>
        <rFont val="Arial"/>
        <family val="2"/>
      </rPr>
      <t>: when 2 runs are present, the estimated value from the deeper sequencing run is reported</t>
    </r>
  </si>
  <si>
    <t>Total reads (pre QC)</t>
  </si>
  <si>
    <t>Lane 1</t>
  </si>
  <si>
    <t>Lane 2</t>
  </si>
  <si>
    <t>Supplemental Table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</si>
</sst>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)\ _$_U_S_ ;_ * \(#,##0.00\)\ _$_U_S_ ;_ * &quot;-&quot;??_)\ _$_U_S_ ;_ @_ "/>
    <numFmt numFmtId="164" formatCode="0.0%"/>
    <numFmt numFmtId="165" formatCode="0.000"/>
    <numFmt numFmtId="166" formatCode="_ * #,##0_)\ _$_U_S_ ;_ * \(#,##0\)\ _$_U_S_ ;_ * &quot;-&quot;??_)\ _$_U_S_ ;_ @_ 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F2DE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3">
    <xf numFmtId="0" fontId="0" fillId="0" borderId="0" xfId="0"/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164" fontId="12" fillId="0" borderId="8" xfId="217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164" fontId="12" fillId="0" borderId="10" xfId="217" applyNumberFormat="1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164" fontId="12" fillId="0" borderId="13" xfId="217" applyNumberFormat="1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9" fillId="4" borderId="7" xfId="0" applyFont="1" applyFill="1" applyBorder="1" applyAlignment="1">
      <alignment vertical="center" wrapText="1"/>
    </xf>
    <xf numFmtId="0" fontId="21" fillId="4" borderId="7" xfId="0" applyFont="1" applyFill="1" applyBorder="1" applyAlignment="1">
      <alignment vertical="center" wrapText="1"/>
    </xf>
    <xf numFmtId="164" fontId="12" fillId="4" borderId="8" xfId="217" applyNumberFormat="1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 wrapText="1"/>
    </xf>
    <xf numFmtId="164" fontId="12" fillId="4" borderId="10" xfId="217" applyNumberFormat="1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vertical="center" wrapText="1"/>
    </xf>
    <xf numFmtId="0" fontId="21" fillId="4" borderId="12" xfId="0" applyFont="1" applyFill="1" applyBorder="1" applyAlignment="1">
      <alignment vertical="center" wrapText="1"/>
    </xf>
    <xf numFmtId="164" fontId="12" fillId="4" borderId="13" xfId="217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0" fillId="0" borderId="0" xfId="0" applyAlignment="1"/>
    <xf numFmtId="0" fontId="0" fillId="0" borderId="3" xfId="0" applyBorder="1"/>
    <xf numFmtId="165" fontId="0" fillId="0" borderId="0" xfId="0" applyNumberFormat="1" applyBorder="1"/>
    <xf numFmtId="165" fontId="0" fillId="0" borderId="15" xfId="0" applyNumberFormat="1" applyBorder="1"/>
    <xf numFmtId="165" fontId="0" fillId="0" borderId="5" xfId="0" applyNumberFormat="1" applyBorder="1"/>
    <xf numFmtId="165" fontId="0" fillId="0" borderId="16" xfId="0" applyNumberFormat="1" applyBorder="1"/>
    <xf numFmtId="0" fontId="22" fillId="0" borderId="0" xfId="0" applyFont="1" applyBorder="1"/>
    <xf numFmtId="0" fontId="22" fillId="0" borderId="15" xfId="0" applyFont="1" applyBorder="1"/>
    <xf numFmtId="0" fontId="22" fillId="0" borderId="3" xfId="0" applyFont="1" applyBorder="1"/>
    <xf numFmtId="0" fontId="22" fillId="0" borderId="4" xfId="0" applyFont="1" applyBorder="1"/>
    <xf numFmtId="165" fontId="22" fillId="0" borderId="3" xfId="0" applyNumberFormat="1" applyFont="1" applyBorder="1"/>
    <xf numFmtId="165" fontId="22" fillId="0" borderId="0" xfId="0" applyNumberFormat="1" applyFont="1" applyBorder="1"/>
    <xf numFmtId="165" fontId="22" fillId="0" borderId="15" xfId="0" applyNumberFormat="1" applyFont="1" applyBorder="1"/>
    <xf numFmtId="165" fontId="22" fillId="0" borderId="4" xfId="0" applyNumberFormat="1" applyFont="1" applyBorder="1"/>
    <xf numFmtId="0" fontId="0" fillId="0" borderId="9" xfId="0" applyBorder="1"/>
    <xf numFmtId="0" fontId="23" fillId="0" borderId="0" xfId="0" applyFont="1" applyAlignment="1">
      <alignment vertical="center"/>
    </xf>
    <xf numFmtId="0" fontId="0" fillId="0" borderId="12" xfId="0" applyBorder="1"/>
    <xf numFmtId="0" fontId="0" fillId="0" borderId="11" xfId="0" applyBorder="1"/>
    <xf numFmtId="0" fontId="0" fillId="0" borderId="0" xfId="0" applyFill="1"/>
    <xf numFmtId="0" fontId="0" fillId="0" borderId="12" xfId="0" applyFill="1" applyBorder="1"/>
    <xf numFmtId="0" fontId="22" fillId="0" borderId="0" xfId="0" applyFont="1" applyFill="1" applyBorder="1" applyAlignment="1">
      <alignment horizontal="center"/>
    </xf>
    <xf numFmtId="0" fontId="0" fillId="0" borderId="1" xfId="0" applyBorder="1"/>
    <xf numFmtId="0" fontId="22" fillId="0" borderId="2" xfId="0" applyFont="1" applyBorder="1"/>
    <xf numFmtId="0" fontId="22" fillId="0" borderId="14" xfId="0" applyFont="1" applyBorder="1"/>
    <xf numFmtId="0" fontId="0" fillId="0" borderId="0" xfId="0" applyFont="1" applyAlignment="1"/>
    <xf numFmtId="0" fontId="12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6" fontId="12" fillId="6" borderId="0" xfId="242" applyNumberFormat="1" applyFont="1" applyFill="1" applyBorder="1" applyAlignment="1">
      <alignment horizontal="center" vertical="center"/>
    </xf>
    <xf numFmtId="166" fontId="12" fillId="8" borderId="0" xfId="242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66" fontId="12" fillId="0" borderId="7" xfId="242" applyNumberFormat="1" applyFont="1" applyFill="1" applyBorder="1" applyAlignment="1">
      <alignment vertical="center" wrapText="1"/>
    </xf>
    <xf numFmtId="166" fontId="12" fillId="0" borderId="0" xfId="242" applyNumberFormat="1" applyFont="1" applyFill="1" applyBorder="1" applyAlignment="1">
      <alignment vertical="center" wrapText="1"/>
    </xf>
    <xf numFmtId="166" fontId="12" fillId="0" borderId="12" xfId="242" applyNumberFormat="1" applyFont="1" applyFill="1" applyBorder="1" applyAlignment="1">
      <alignment vertical="center" wrapText="1"/>
    </xf>
    <xf numFmtId="166" fontId="12" fillId="4" borderId="7" xfId="242" applyNumberFormat="1" applyFont="1" applyFill="1" applyBorder="1" applyAlignment="1">
      <alignment vertical="center" wrapText="1"/>
    </xf>
    <xf numFmtId="166" fontId="12" fillId="4" borderId="0" xfId="242" applyNumberFormat="1" applyFont="1" applyFill="1" applyBorder="1" applyAlignment="1">
      <alignment vertical="center" wrapText="1"/>
    </xf>
    <xf numFmtId="166" fontId="12" fillId="4" borderId="12" xfId="242" applyNumberFormat="1" applyFont="1" applyFill="1" applyBorder="1" applyAlignment="1">
      <alignment vertical="center" wrapText="1"/>
    </xf>
    <xf numFmtId="164" fontId="12" fillId="4" borderId="8" xfId="217" applyNumberFormat="1" applyFont="1" applyFill="1" applyBorder="1" applyAlignment="1">
      <alignment horizontal="center" vertical="center" wrapText="1"/>
    </xf>
    <xf numFmtId="164" fontId="12" fillId="4" borderId="10" xfId="217" applyNumberFormat="1" applyFont="1" applyFill="1" applyBorder="1" applyAlignment="1">
      <alignment horizontal="center" vertical="center" wrapText="1"/>
    </xf>
    <xf numFmtId="164" fontId="12" fillId="4" borderId="13" xfId="217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66" fontId="12" fillId="0" borderId="0" xfId="242" applyNumberFormat="1" applyFont="1" applyBorder="1" applyAlignment="1">
      <alignment horizontal="right" vertical="center"/>
    </xf>
    <xf numFmtId="166" fontId="11" fillId="0" borderId="0" xfId="242" applyNumberFormat="1" applyFont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32" fillId="0" borderId="0" xfId="0" applyFont="1"/>
    <xf numFmtId="0" fontId="31" fillId="0" borderId="0" xfId="0" applyFont="1" applyAlignment="1">
      <alignment horizontal="right"/>
    </xf>
    <xf numFmtId="0" fontId="33" fillId="0" borderId="0" xfId="0" applyFont="1"/>
    <xf numFmtId="166" fontId="30" fillId="6" borderId="0" xfId="242" applyNumberFormat="1" applyFont="1" applyFill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164" fontId="12" fillId="4" borderId="0" xfId="217" applyNumberFormat="1" applyFont="1" applyFill="1" applyBorder="1" applyAlignment="1">
      <alignment vertical="center" wrapText="1"/>
    </xf>
    <xf numFmtId="164" fontId="12" fillId="4" borderId="7" xfId="217" applyNumberFormat="1" applyFont="1" applyFill="1" applyBorder="1" applyAlignment="1">
      <alignment vertical="center" wrapText="1"/>
    </xf>
    <xf numFmtId="164" fontId="12" fillId="4" borderId="12" xfId="217" applyNumberFormat="1" applyFont="1" applyFill="1" applyBorder="1" applyAlignment="1">
      <alignment vertical="center" wrapText="1"/>
    </xf>
    <xf numFmtId="164" fontId="12" fillId="4" borderId="20" xfId="217" applyNumberFormat="1" applyFont="1" applyFill="1" applyBorder="1" applyAlignment="1">
      <alignment horizontal="center" vertical="center" wrapText="1"/>
    </xf>
    <xf numFmtId="164" fontId="12" fillId="4" borderId="21" xfId="217" applyNumberFormat="1" applyFont="1" applyFill="1" applyBorder="1" applyAlignment="1">
      <alignment horizontal="center" vertical="center" wrapText="1"/>
    </xf>
    <xf numFmtId="164" fontId="12" fillId="4" borderId="22" xfId="217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3" fillId="9" borderId="0" xfId="0" applyFont="1" applyFill="1"/>
    <xf numFmtId="0" fontId="0" fillId="9" borderId="0" xfId="0" applyFill="1"/>
    <xf numFmtId="0" fontId="0" fillId="9" borderId="9" xfId="0" applyFill="1" applyBorder="1"/>
    <xf numFmtId="0" fontId="25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2" fillId="7" borderId="0" xfId="0" applyFont="1" applyFill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/>
    </xf>
    <xf numFmtId="0" fontId="22" fillId="5" borderId="1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8" borderId="1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165" fontId="22" fillId="6" borderId="1" xfId="0" applyNumberFormat="1" applyFont="1" applyFill="1" applyBorder="1" applyAlignment="1">
      <alignment horizontal="center"/>
    </xf>
    <xf numFmtId="165" fontId="22" fillId="6" borderId="2" xfId="0" applyNumberFormat="1" applyFont="1" applyFill="1" applyBorder="1" applyAlignment="1">
      <alignment horizontal="center"/>
    </xf>
    <xf numFmtId="165" fontId="22" fillId="6" borderId="14" xfId="0" applyNumberFormat="1" applyFont="1" applyFill="1" applyBorder="1" applyAlignment="1">
      <alignment horizontal="center"/>
    </xf>
  </cellXfs>
  <cellStyles count="25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Milliers" xfId="242" builtinId="3"/>
    <cellStyle name="Normal" xfId="0" builtinId="0"/>
    <cellStyle name="Pourcentage" xfId="217" builtinId="5"/>
  </cellStyles>
  <dxfs count="0"/>
  <tableStyles count="0" defaultTableStyle="TableStyleMedium9" defaultPivotStyle="PivotStyleMedium4"/>
  <colors>
    <mruColors>
      <color rgb="FFF7F2DE"/>
      <color rgb="FFEFF1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A2" sqref="A2"/>
    </sheetView>
  </sheetViews>
  <sheetFormatPr baseColWidth="10" defaultRowHeight="19" x14ac:dyDescent="0.25"/>
  <cols>
    <col min="1" max="16384" width="10.83203125" style="131"/>
  </cols>
  <sheetData>
    <row r="1" spans="1:3" ht="24" x14ac:dyDescent="0.3">
      <c r="A1" s="133" t="s">
        <v>217</v>
      </c>
    </row>
    <row r="3" spans="1:3" x14ac:dyDescent="0.25">
      <c r="B3" s="132" t="s">
        <v>181</v>
      </c>
      <c r="C3" s="131" t="s">
        <v>185</v>
      </c>
    </row>
    <row r="4" spans="1:3" x14ac:dyDescent="0.25">
      <c r="B4" s="132" t="s">
        <v>182</v>
      </c>
      <c r="C4" s="131" t="s">
        <v>186</v>
      </c>
    </row>
    <row r="5" spans="1:3" x14ac:dyDescent="0.25">
      <c r="B5" s="132" t="s">
        <v>183</v>
      </c>
      <c r="C5" s="131" t="s">
        <v>187</v>
      </c>
    </row>
    <row r="6" spans="1:3" x14ac:dyDescent="0.25">
      <c r="B6" s="132" t="s">
        <v>184</v>
      </c>
      <c r="C6" s="131" t="s">
        <v>202</v>
      </c>
    </row>
    <row r="7" spans="1:3" x14ac:dyDescent="0.25">
      <c r="B7" s="132" t="s">
        <v>203</v>
      </c>
      <c r="C7" s="13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topLeftCell="A7" zoomScale="135" zoomScaleNormal="135" workbookViewId="0">
      <selection activeCell="D12" sqref="D12"/>
    </sheetView>
  </sheetViews>
  <sheetFormatPr baseColWidth="10" defaultRowHeight="13" x14ac:dyDescent="0.2"/>
  <cols>
    <col min="1" max="1" width="12.83203125" style="16" bestFit="1" customWidth="1"/>
    <col min="2" max="2" width="13.83203125" style="16" customWidth="1"/>
    <col min="3" max="3" width="19" style="16" bestFit="1" customWidth="1"/>
    <col min="4" max="4" width="40.1640625" style="16" bestFit="1" customWidth="1"/>
    <col min="5" max="5" width="18.33203125" style="32" bestFit="1" customWidth="1"/>
    <col min="6" max="6" width="15.6640625" style="32" bestFit="1" customWidth="1"/>
    <col min="7" max="7" width="30.33203125" style="16" customWidth="1"/>
    <col min="8" max="8" width="21.6640625" style="16" customWidth="1"/>
    <col min="9" max="9" width="34.5" style="14" customWidth="1"/>
    <col min="10" max="16384" width="10.83203125" style="14"/>
  </cols>
  <sheetData>
    <row r="1" spans="1:9" s="22" customFormat="1" ht="35" thickBot="1" x14ac:dyDescent="0.25">
      <c r="A1" s="21" t="s">
        <v>91</v>
      </c>
      <c r="B1" s="21" t="s">
        <v>171</v>
      </c>
      <c r="C1" s="21" t="s">
        <v>188</v>
      </c>
      <c r="D1" s="21" t="s">
        <v>189</v>
      </c>
      <c r="E1" s="21" t="s">
        <v>69</v>
      </c>
      <c r="F1" s="21" t="s">
        <v>74</v>
      </c>
      <c r="G1" s="21" t="s">
        <v>105</v>
      </c>
      <c r="H1" s="21" t="s">
        <v>110</v>
      </c>
      <c r="I1" s="21" t="s">
        <v>109</v>
      </c>
    </row>
    <row r="2" spans="1:9" s="15" customFormat="1" ht="24" customHeight="1" x14ac:dyDescent="0.2">
      <c r="A2" s="38" t="s">
        <v>3</v>
      </c>
      <c r="B2" s="1" t="s">
        <v>5</v>
      </c>
      <c r="C2" s="2" t="s">
        <v>57</v>
      </c>
      <c r="D2" s="3" t="s">
        <v>129</v>
      </c>
      <c r="E2" s="23">
        <v>41843</v>
      </c>
      <c r="F2" s="36" t="s">
        <v>103</v>
      </c>
      <c r="G2" s="154" t="s">
        <v>201</v>
      </c>
      <c r="H2" s="36" t="s">
        <v>111</v>
      </c>
      <c r="I2" s="156" t="s">
        <v>133</v>
      </c>
    </row>
    <row r="3" spans="1:9" s="16" customFormat="1" ht="28" x14ac:dyDescent="0.2">
      <c r="A3" s="39" t="s">
        <v>3</v>
      </c>
      <c r="B3" s="4" t="s">
        <v>6</v>
      </c>
      <c r="C3" s="5" t="s">
        <v>57</v>
      </c>
      <c r="D3" s="6" t="s">
        <v>128</v>
      </c>
      <c r="E3" s="24">
        <v>41862</v>
      </c>
      <c r="F3" s="32" t="s">
        <v>103</v>
      </c>
      <c r="G3" s="155"/>
      <c r="H3" s="32" t="s">
        <v>111</v>
      </c>
      <c r="I3" s="157"/>
    </row>
    <row r="4" spans="1:9" s="16" customFormat="1" ht="28" x14ac:dyDescent="0.2">
      <c r="A4" s="39" t="s">
        <v>3</v>
      </c>
      <c r="B4" s="4" t="s">
        <v>7</v>
      </c>
      <c r="C4" s="5" t="s">
        <v>57</v>
      </c>
      <c r="D4" s="6" t="s">
        <v>70</v>
      </c>
      <c r="E4" s="24">
        <v>41862</v>
      </c>
      <c r="F4" s="32" t="s">
        <v>103</v>
      </c>
      <c r="G4" s="155"/>
      <c r="H4" s="32" t="s">
        <v>111</v>
      </c>
      <c r="I4" s="157"/>
    </row>
    <row r="5" spans="1:9" s="16" customFormat="1" ht="28" x14ac:dyDescent="0.2">
      <c r="A5" s="39" t="s">
        <v>3</v>
      </c>
      <c r="B5" s="4" t="s">
        <v>8</v>
      </c>
      <c r="C5" s="5" t="s">
        <v>57</v>
      </c>
      <c r="D5" s="6" t="s">
        <v>71</v>
      </c>
      <c r="E5" s="24">
        <v>41862</v>
      </c>
      <c r="F5" s="32" t="s">
        <v>103</v>
      </c>
      <c r="G5" s="155"/>
      <c r="H5" s="32" t="s">
        <v>111</v>
      </c>
      <c r="I5" s="157"/>
    </row>
    <row r="6" spans="1:9" s="16" customFormat="1" ht="28" x14ac:dyDescent="0.2">
      <c r="A6" s="39" t="s">
        <v>3</v>
      </c>
      <c r="B6" s="4" t="s">
        <v>9</v>
      </c>
      <c r="C6" s="5" t="s">
        <v>57</v>
      </c>
      <c r="D6" s="6" t="s">
        <v>130</v>
      </c>
      <c r="E6" s="24">
        <v>41843</v>
      </c>
      <c r="F6" s="32" t="s">
        <v>103</v>
      </c>
      <c r="G6" s="155"/>
      <c r="H6" s="32" t="s">
        <v>111</v>
      </c>
      <c r="I6" s="157"/>
    </row>
    <row r="7" spans="1:9" s="16" customFormat="1" ht="28" x14ac:dyDescent="0.2">
      <c r="A7" s="39" t="s">
        <v>3</v>
      </c>
      <c r="B7" s="4" t="s">
        <v>10</v>
      </c>
      <c r="C7" s="5" t="s">
        <v>57</v>
      </c>
      <c r="D7" s="6" t="s">
        <v>72</v>
      </c>
      <c r="E7" s="24">
        <v>41862</v>
      </c>
      <c r="F7" s="32" t="s">
        <v>103</v>
      </c>
      <c r="G7" s="155"/>
      <c r="H7" s="32" t="s">
        <v>111</v>
      </c>
      <c r="I7" s="157"/>
    </row>
    <row r="8" spans="1:9" s="17" customFormat="1" ht="15" x14ac:dyDescent="0.2">
      <c r="A8" s="40" t="s">
        <v>3</v>
      </c>
      <c r="B8" s="7" t="s">
        <v>60</v>
      </c>
      <c r="C8" s="8" t="s">
        <v>58</v>
      </c>
      <c r="D8" s="9" t="s">
        <v>93</v>
      </c>
      <c r="E8" s="25">
        <v>42024</v>
      </c>
      <c r="F8" s="30" t="s">
        <v>103</v>
      </c>
      <c r="G8" s="152" t="s">
        <v>190</v>
      </c>
      <c r="H8" s="30" t="s">
        <v>112</v>
      </c>
      <c r="I8" s="152" t="s">
        <v>114</v>
      </c>
    </row>
    <row r="9" spans="1:9" s="17" customFormat="1" ht="15" customHeight="1" x14ac:dyDescent="0.2">
      <c r="A9" s="40" t="s">
        <v>3</v>
      </c>
      <c r="B9" s="7" t="s">
        <v>61</v>
      </c>
      <c r="C9" s="8" t="s">
        <v>58</v>
      </c>
      <c r="D9" s="9" t="s">
        <v>94</v>
      </c>
      <c r="E9" s="25" t="s">
        <v>73</v>
      </c>
      <c r="F9" s="30" t="s">
        <v>103</v>
      </c>
      <c r="G9" s="152"/>
      <c r="H9" s="30" t="s">
        <v>112</v>
      </c>
      <c r="I9" s="152"/>
    </row>
    <row r="10" spans="1:9" s="17" customFormat="1" ht="15" customHeight="1" x14ac:dyDescent="0.2">
      <c r="A10" s="40" t="s">
        <v>3</v>
      </c>
      <c r="B10" s="7" t="s">
        <v>62</v>
      </c>
      <c r="C10" s="8" t="s">
        <v>58</v>
      </c>
      <c r="D10" s="9" t="s">
        <v>95</v>
      </c>
      <c r="E10" s="25">
        <v>42025</v>
      </c>
      <c r="F10" s="30" t="s">
        <v>103</v>
      </c>
      <c r="G10" s="152"/>
      <c r="H10" s="30" t="s">
        <v>112</v>
      </c>
      <c r="I10" s="152"/>
    </row>
    <row r="11" spans="1:9" s="17" customFormat="1" ht="15" customHeight="1" x14ac:dyDescent="0.2">
      <c r="A11" s="40" t="s">
        <v>3</v>
      </c>
      <c r="B11" s="7" t="s">
        <v>63</v>
      </c>
      <c r="C11" s="8" t="s">
        <v>58</v>
      </c>
      <c r="D11" s="9" t="s">
        <v>96</v>
      </c>
      <c r="E11" s="25">
        <v>42024</v>
      </c>
      <c r="F11" s="30" t="s">
        <v>103</v>
      </c>
      <c r="G11" s="152"/>
      <c r="H11" s="30" t="s">
        <v>112</v>
      </c>
      <c r="I11" s="152"/>
    </row>
    <row r="12" spans="1:9" s="17" customFormat="1" ht="28" x14ac:dyDescent="0.2">
      <c r="A12" s="41" t="s">
        <v>3</v>
      </c>
      <c r="B12" s="33" t="s">
        <v>64</v>
      </c>
      <c r="C12" s="34" t="s">
        <v>58</v>
      </c>
      <c r="D12" s="34" t="s">
        <v>97</v>
      </c>
      <c r="E12" s="35" t="s">
        <v>73</v>
      </c>
      <c r="F12" s="37" t="s">
        <v>104</v>
      </c>
      <c r="G12" s="152"/>
      <c r="H12" s="30" t="s">
        <v>112</v>
      </c>
      <c r="I12" s="152"/>
    </row>
    <row r="13" spans="1:9" s="17" customFormat="1" ht="15" customHeight="1" x14ac:dyDescent="0.2">
      <c r="A13" s="40" t="s">
        <v>3</v>
      </c>
      <c r="B13" s="7" t="s">
        <v>65</v>
      </c>
      <c r="C13" s="8" t="s">
        <v>58</v>
      </c>
      <c r="D13" s="9" t="s">
        <v>98</v>
      </c>
      <c r="E13" s="25">
        <v>42025</v>
      </c>
      <c r="F13" s="30" t="s">
        <v>103</v>
      </c>
      <c r="G13" s="152"/>
      <c r="H13" s="30" t="s">
        <v>112</v>
      </c>
      <c r="I13" s="152"/>
    </row>
    <row r="14" spans="1:9" s="17" customFormat="1" ht="15" customHeight="1" x14ac:dyDescent="0.2">
      <c r="A14" s="40" t="s">
        <v>3</v>
      </c>
      <c r="B14" s="7" t="s">
        <v>66</v>
      </c>
      <c r="C14" s="8" t="s">
        <v>58</v>
      </c>
      <c r="D14" s="9" t="s">
        <v>99</v>
      </c>
      <c r="E14" s="25">
        <v>42024</v>
      </c>
      <c r="F14" s="30" t="s">
        <v>103</v>
      </c>
      <c r="G14" s="152"/>
      <c r="H14" s="30" t="s">
        <v>112</v>
      </c>
      <c r="I14" s="152"/>
    </row>
    <row r="15" spans="1:9" s="17" customFormat="1" ht="25" customHeight="1" x14ac:dyDescent="0.2">
      <c r="A15" s="40" t="s">
        <v>3</v>
      </c>
      <c r="B15" s="7" t="s">
        <v>67</v>
      </c>
      <c r="C15" s="8" t="s">
        <v>58</v>
      </c>
      <c r="D15" s="9" t="s">
        <v>100</v>
      </c>
      <c r="E15" s="25" t="s">
        <v>73</v>
      </c>
      <c r="F15" s="30" t="s">
        <v>103</v>
      </c>
      <c r="G15" s="152"/>
      <c r="H15" s="30" t="s">
        <v>112</v>
      </c>
      <c r="I15" s="152"/>
    </row>
    <row r="16" spans="1:9" s="18" customFormat="1" ht="16" customHeight="1" thickBot="1" x14ac:dyDescent="0.25">
      <c r="A16" s="42" t="s">
        <v>3</v>
      </c>
      <c r="B16" s="10" t="s">
        <v>68</v>
      </c>
      <c r="C16" s="11" t="s">
        <v>58</v>
      </c>
      <c r="D16" s="12" t="s">
        <v>101</v>
      </c>
      <c r="E16" s="26">
        <v>42025</v>
      </c>
      <c r="F16" s="31" t="s">
        <v>103</v>
      </c>
      <c r="G16" s="153"/>
      <c r="H16" s="31" t="s">
        <v>112</v>
      </c>
      <c r="I16" s="153"/>
    </row>
    <row r="17" spans="1:9" s="15" customFormat="1" ht="28" x14ac:dyDescent="0.2">
      <c r="A17" s="38" t="s">
        <v>0</v>
      </c>
      <c r="B17" s="2" t="s">
        <v>16</v>
      </c>
      <c r="C17" s="2" t="s">
        <v>57</v>
      </c>
      <c r="D17" s="2" t="s">
        <v>47</v>
      </c>
      <c r="E17" s="23">
        <v>41843</v>
      </c>
      <c r="F17" s="36" t="s">
        <v>103</v>
      </c>
      <c r="G17" s="154" t="s">
        <v>106</v>
      </c>
      <c r="H17" s="36" t="s">
        <v>113</v>
      </c>
      <c r="I17" s="154" t="s">
        <v>132</v>
      </c>
    </row>
    <row r="18" spans="1:9" s="16" customFormat="1" ht="28" x14ac:dyDescent="0.2">
      <c r="A18" s="39" t="s">
        <v>0</v>
      </c>
      <c r="B18" s="5" t="s">
        <v>21</v>
      </c>
      <c r="C18" s="16" t="s">
        <v>57</v>
      </c>
      <c r="D18" s="5" t="s">
        <v>48</v>
      </c>
      <c r="E18" s="24">
        <v>41843</v>
      </c>
      <c r="F18" s="32" t="s">
        <v>103</v>
      </c>
      <c r="G18" s="155"/>
      <c r="H18" s="32" t="s">
        <v>113</v>
      </c>
      <c r="I18" s="155"/>
    </row>
    <row r="19" spans="1:9" s="16" customFormat="1" ht="28" x14ac:dyDescent="0.2">
      <c r="A19" s="39" t="s">
        <v>0</v>
      </c>
      <c r="B19" s="5" t="s">
        <v>17</v>
      </c>
      <c r="C19" s="16" t="s">
        <v>57</v>
      </c>
      <c r="D19" s="6" t="s">
        <v>49</v>
      </c>
      <c r="E19" s="24">
        <v>41843</v>
      </c>
      <c r="F19" s="32" t="s">
        <v>103</v>
      </c>
      <c r="G19" s="155"/>
      <c r="H19" s="32" t="s">
        <v>113</v>
      </c>
      <c r="I19" s="155"/>
    </row>
    <row r="20" spans="1:9" s="16" customFormat="1" ht="28" x14ac:dyDescent="0.2">
      <c r="A20" s="39" t="s">
        <v>0</v>
      </c>
      <c r="B20" s="16" t="s">
        <v>18</v>
      </c>
      <c r="C20" s="16" t="s">
        <v>57</v>
      </c>
      <c r="D20" s="6" t="s">
        <v>50</v>
      </c>
      <c r="E20" s="24">
        <v>41843</v>
      </c>
      <c r="F20" s="32" t="s">
        <v>103</v>
      </c>
      <c r="G20" s="155"/>
      <c r="H20" s="32" t="s">
        <v>113</v>
      </c>
      <c r="I20" s="155"/>
    </row>
    <row r="21" spans="1:9" s="16" customFormat="1" ht="28" x14ac:dyDescent="0.2">
      <c r="A21" s="39" t="s">
        <v>0</v>
      </c>
      <c r="B21" s="16" t="s">
        <v>19</v>
      </c>
      <c r="C21" s="16" t="s">
        <v>57</v>
      </c>
      <c r="D21" s="6" t="s">
        <v>51</v>
      </c>
      <c r="E21" s="24">
        <v>41843</v>
      </c>
      <c r="F21" s="32" t="s">
        <v>103</v>
      </c>
      <c r="G21" s="155"/>
      <c r="H21" s="32" t="s">
        <v>113</v>
      </c>
      <c r="I21" s="155"/>
    </row>
    <row r="22" spans="1:9" s="16" customFormat="1" ht="28" x14ac:dyDescent="0.2">
      <c r="A22" s="39" t="s">
        <v>0</v>
      </c>
      <c r="B22" s="16" t="s">
        <v>20</v>
      </c>
      <c r="C22" s="16" t="s">
        <v>57</v>
      </c>
      <c r="D22" s="6" t="s">
        <v>52</v>
      </c>
      <c r="E22" s="24">
        <v>41843</v>
      </c>
      <c r="F22" s="32" t="s">
        <v>103</v>
      </c>
      <c r="G22" s="155"/>
      <c r="H22" s="32" t="s">
        <v>113</v>
      </c>
      <c r="I22" s="155"/>
    </row>
    <row r="23" spans="1:9" s="17" customFormat="1" ht="15" x14ac:dyDescent="0.2">
      <c r="A23" s="40" t="s">
        <v>0</v>
      </c>
      <c r="B23" s="7" t="s">
        <v>60</v>
      </c>
      <c r="C23" s="8" t="s">
        <v>58</v>
      </c>
      <c r="D23" s="9" t="s">
        <v>30</v>
      </c>
      <c r="E23" s="25">
        <v>42025</v>
      </c>
      <c r="F23" s="30" t="s">
        <v>103</v>
      </c>
      <c r="G23" s="152" t="s">
        <v>190</v>
      </c>
      <c r="H23" s="30" t="s">
        <v>112</v>
      </c>
      <c r="I23" s="152" t="s">
        <v>114</v>
      </c>
    </row>
    <row r="24" spans="1:9" s="17" customFormat="1" ht="15" x14ac:dyDescent="0.2">
      <c r="A24" s="40" t="s">
        <v>0</v>
      </c>
      <c r="B24" s="7" t="s">
        <v>61</v>
      </c>
      <c r="C24" s="8" t="s">
        <v>58</v>
      </c>
      <c r="D24" s="9" t="s">
        <v>32</v>
      </c>
      <c r="E24" s="25">
        <v>42025</v>
      </c>
      <c r="F24" s="30" t="s">
        <v>103</v>
      </c>
      <c r="G24" s="152"/>
      <c r="H24" s="30" t="s">
        <v>112</v>
      </c>
      <c r="I24" s="152"/>
    </row>
    <row r="25" spans="1:9" s="17" customFormat="1" ht="15" x14ac:dyDescent="0.2">
      <c r="A25" s="40" t="s">
        <v>0</v>
      </c>
      <c r="B25" s="7" t="s">
        <v>62</v>
      </c>
      <c r="C25" s="8" t="s">
        <v>58</v>
      </c>
      <c r="D25" s="9" t="s">
        <v>33</v>
      </c>
      <c r="E25" s="25">
        <v>42025</v>
      </c>
      <c r="F25" s="30" t="s">
        <v>103</v>
      </c>
      <c r="G25" s="152"/>
      <c r="H25" s="30" t="s">
        <v>112</v>
      </c>
      <c r="I25" s="152"/>
    </row>
    <row r="26" spans="1:9" s="17" customFormat="1" ht="15" x14ac:dyDescent="0.2">
      <c r="A26" s="40" t="s">
        <v>0</v>
      </c>
      <c r="B26" s="7" t="s">
        <v>63</v>
      </c>
      <c r="C26" s="8" t="s">
        <v>58</v>
      </c>
      <c r="D26" s="9" t="s">
        <v>102</v>
      </c>
      <c r="E26" s="25">
        <v>42025</v>
      </c>
      <c r="F26" s="30" t="s">
        <v>103</v>
      </c>
      <c r="G26" s="152"/>
      <c r="H26" s="30" t="s">
        <v>112</v>
      </c>
      <c r="I26" s="152"/>
    </row>
    <row r="27" spans="1:9" s="17" customFormat="1" ht="15" x14ac:dyDescent="0.2">
      <c r="A27" s="40" t="s">
        <v>0</v>
      </c>
      <c r="B27" s="7" t="s">
        <v>64</v>
      </c>
      <c r="C27" s="8" t="s">
        <v>58</v>
      </c>
      <c r="D27" s="9" t="s">
        <v>34</v>
      </c>
      <c r="E27" s="25">
        <v>42025</v>
      </c>
      <c r="F27" s="30" t="s">
        <v>103</v>
      </c>
      <c r="G27" s="152"/>
      <c r="H27" s="30" t="s">
        <v>112</v>
      </c>
      <c r="I27" s="152"/>
    </row>
    <row r="28" spans="1:9" s="17" customFormat="1" ht="15" x14ac:dyDescent="0.2">
      <c r="A28" s="40" t="s">
        <v>0</v>
      </c>
      <c r="B28" s="7" t="s">
        <v>65</v>
      </c>
      <c r="C28" s="8" t="s">
        <v>58</v>
      </c>
      <c r="D28" s="9" t="s">
        <v>35</v>
      </c>
      <c r="E28" s="25">
        <v>42025</v>
      </c>
      <c r="F28" s="30" t="s">
        <v>103</v>
      </c>
      <c r="G28" s="152"/>
      <c r="H28" s="30" t="s">
        <v>112</v>
      </c>
      <c r="I28" s="152"/>
    </row>
    <row r="29" spans="1:9" s="17" customFormat="1" ht="15" x14ac:dyDescent="0.2">
      <c r="A29" s="40" t="s">
        <v>0</v>
      </c>
      <c r="B29" s="7" t="s">
        <v>66</v>
      </c>
      <c r="C29" s="8" t="s">
        <v>58</v>
      </c>
      <c r="D29" s="9" t="s">
        <v>92</v>
      </c>
      <c r="E29" s="25">
        <v>42025</v>
      </c>
      <c r="F29" s="30" t="s">
        <v>103</v>
      </c>
      <c r="G29" s="152"/>
      <c r="H29" s="30" t="s">
        <v>112</v>
      </c>
      <c r="I29" s="152"/>
    </row>
    <row r="30" spans="1:9" s="17" customFormat="1" ht="15" x14ac:dyDescent="0.2">
      <c r="A30" s="40" t="s">
        <v>0</v>
      </c>
      <c r="B30" s="7" t="s">
        <v>67</v>
      </c>
      <c r="C30" s="8" t="s">
        <v>58</v>
      </c>
      <c r="D30" s="9" t="s">
        <v>36</v>
      </c>
      <c r="E30" s="25">
        <v>42025</v>
      </c>
      <c r="F30" s="30" t="s">
        <v>103</v>
      </c>
      <c r="G30" s="152"/>
      <c r="H30" s="30" t="s">
        <v>112</v>
      </c>
      <c r="I30" s="152"/>
    </row>
    <row r="31" spans="1:9" s="18" customFormat="1" ht="16" thickBot="1" x14ac:dyDescent="0.25">
      <c r="A31" s="42" t="s">
        <v>0</v>
      </c>
      <c r="B31" s="10" t="s">
        <v>68</v>
      </c>
      <c r="C31" s="11" t="s">
        <v>58</v>
      </c>
      <c r="D31" s="12" t="s">
        <v>37</v>
      </c>
      <c r="E31" s="25">
        <v>42025</v>
      </c>
      <c r="F31" s="31" t="s">
        <v>103</v>
      </c>
      <c r="G31" s="153"/>
      <c r="H31" s="31" t="s">
        <v>112</v>
      </c>
      <c r="I31" s="153"/>
    </row>
    <row r="32" spans="1:9" s="15" customFormat="1" ht="28" x14ac:dyDescent="0.2">
      <c r="A32" s="38" t="s">
        <v>2</v>
      </c>
      <c r="B32" s="1" t="s">
        <v>23</v>
      </c>
      <c r="C32" s="2" t="s">
        <v>57</v>
      </c>
      <c r="D32" s="15" t="s">
        <v>126</v>
      </c>
      <c r="E32" s="23">
        <v>41862</v>
      </c>
      <c r="F32" s="36" t="s">
        <v>103</v>
      </c>
      <c r="G32" s="154" t="s">
        <v>106</v>
      </c>
      <c r="H32" s="36" t="s">
        <v>113</v>
      </c>
      <c r="I32" s="156" t="s">
        <v>133</v>
      </c>
    </row>
    <row r="33" spans="1:9" s="16" customFormat="1" ht="28" x14ac:dyDescent="0.2">
      <c r="A33" s="39" t="s">
        <v>2</v>
      </c>
      <c r="B33" s="4" t="s">
        <v>24</v>
      </c>
      <c r="C33" s="16" t="s">
        <v>57</v>
      </c>
      <c r="D33" s="16" t="s">
        <v>127</v>
      </c>
      <c r="E33" s="24">
        <v>41862</v>
      </c>
      <c r="F33" s="32" t="s">
        <v>103</v>
      </c>
      <c r="G33" s="155"/>
      <c r="H33" s="32" t="s">
        <v>113</v>
      </c>
      <c r="I33" s="157"/>
    </row>
    <row r="34" spans="1:9" s="16" customFormat="1" ht="28" x14ac:dyDescent="0.2">
      <c r="A34" s="39" t="s">
        <v>2</v>
      </c>
      <c r="B34" s="4" t="s">
        <v>25</v>
      </c>
      <c r="C34" s="16" t="s">
        <v>57</v>
      </c>
      <c r="D34" s="16" t="s">
        <v>116</v>
      </c>
      <c r="E34" s="24">
        <v>41862</v>
      </c>
      <c r="F34" s="32" t="s">
        <v>103</v>
      </c>
      <c r="G34" s="155"/>
      <c r="H34" s="32" t="s">
        <v>113</v>
      </c>
      <c r="I34" s="157"/>
    </row>
    <row r="35" spans="1:9" s="16" customFormat="1" ht="28" x14ac:dyDescent="0.2">
      <c r="A35" s="39" t="s">
        <v>2</v>
      </c>
      <c r="B35" s="4" t="s">
        <v>26</v>
      </c>
      <c r="C35" s="16" t="s">
        <v>57</v>
      </c>
      <c r="D35" s="16" t="s">
        <v>117</v>
      </c>
      <c r="E35" s="24">
        <v>41862</v>
      </c>
      <c r="F35" s="32" t="s">
        <v>103</v>
      </c>
      <c r="G35" s="155"/>
      <c r="H35" s="32" t="s">
        <v>113</v>
      </c>
      <c r="I35" s="157"/>
    </row>
    <row r="36" spans="1:9" s="16" customFormat="1" ht="28" x14ac:dyDescent="0.2">
      <c r="A36" s="39" t="s">
        <v>2</v>
      </c>
      <c r="B36" s="4" t="s">
        <v>27</v>
      </c>
      <c r="C36" s="16" t="s">
        <v>57</v>
      </c>
      <c r="D36" s="16" t="s">
        <v>118</v>
      </c>
      <c r="E36" s="24">
        <v>41862</v>
      </c>
      <c r="F36" s="32" t="s">
        <v>103</v>
      </c>
      <c r="G36" s="155"/>
      <c r="H36" s="32" t="s">
        <v>113</v>
      </c>
      <c r="I36" s="157"/>
    </row>
    <row r="37" spans="1:9" s="16" customFormat="1" ht="28" x14ac:dyDescent="0.2">
      <c r="A37" s="39" t="s">
        <v>2</v>
      </c>
      <c r="B37" s="4" t="s">
        <v>28</v>
      </c>
      <c r="C37" s="16" t="s">
        <v>57</v>
      </c>
      <c r="D37" s="16" t="s">
        <v>119</v>
      </c>
      <c r="E37" s="24">
        <v>41862</v>
      </c>
      <c r="F37" s="32" t="s">
        <v>103</v>
      </c>
      <c r="G37" s="155"/>
      <c r="H37" s="32" t="s">
        <v>113</v>
      </c>
      <c r="I37" s="157"/>
    </row>
    <row r="38" spans="1:9" s="17" customFormat="1" ht="15" x14ac:dyDescent="0.2">
      <c r="A38" s="40" t="s">
        <v>2</v>
      </c>
      <c r="B38" s="7" t="s">
        <v>60</v>
      </c>
      <c r="C38" s="8" t="s">
        <v>58</v>
      </c>
      <c r="D38" s="17" t="s">
        <v>93</v>
      </c>
      <c r="E38" s="27">
        <v>42024</v>
      </c>
      <c r="F38" s="30" t="s">
        <v>103</v>
      </c>
      <c r="G38" s="152" t="s">
        <v>190</v>
      </c>
      <c r="H38" s="30" t="s">
        <v>112</v>
      </c>
      <c r="I38" s="152" t="s">
        <v>114</v>
      </c>
    </row>
    <row r="39" spans="1:9" s="17" customFormat="1" ht="15" x14ac:dyDescent="0.2">
      <c r="A39" s="40" t="s">
        <v>2</v>
      </c>
      <c r="B39" s="7" t="s">
        <v>61</v>
      </c>
      <c r="C39" s="8" t="s">
        <v>58</v>
      </c>
      <c r="D39" s="17" t="s">
        <v>120</v>
      </c>
      <c r="E39" s="27">
        <v>42024</v>
      </c>
      <c r="F39" s="30" t="s">
        <v>103</v>
      </c>
      <c r="G39" s="152"/>
      <c r="H39" s="30" t="s">
        <v>112</v>
      </c>
      <c r="I39" s="152"/>
    </row>
    <row r="40" spans="1:9" s="17" customFormat="1" ht="15" x14ac:dyDescent="0.2">
      <c r="A40" s="40" t="s">
        <v>2</v>
      </c>
      <c r="B40" s="7" t="s">
        <v>62</v>
      </c>
      <c r="C40" s="8" t="s">
        <v>58</v>
      </c>
      <c r="D40" s="17" t="s">
        <v>95</v>
      </c>
      <c r="E40" s="25" t="s">
        <v>73</v>
      </c>
      <c r="F40" s="30" t="s">
        <v>103</v>
      </c>
      <c r="G40" s="152"/>
      <c r="H40" s="30" t="s">
        <v>112</v>
      </c>
      <c r="I40" s="152"/>
    </row>
    <row r="41" spans="1:9" s="17" customFormat="1" ht="15" x14ac:dyDescent="0.2">
      <c r="A41" s="40" t="s">
        <v>2</v>
      </c>
      <c r="B41" s="7" t="s">
        <v>63</v>
      </c>
      <c r="C41" s="8" t="s">
        <v>58</v>
      </c>
      <c r="D41" s="17" t="s">
        <v>96</v>
      </c>
      <c r="E41" s="27">
        <v>42024</v>
      </c>
      <c r="F41" s="30" t="s">
        <v>103</v>
      </c>
      <c r="G41" s="152"/>
      <c r="H41" s="30" t="s">
        <v>112</v>
      </c>
      <c r="I41" s="152"/>
    </row>
    <row r="42" spans="1:9" s="17" customFormat="1" ht="15" x14ac:dyDescent="0.2">
      <c r="A42" s="40" t="s">
        <v>2</v>
      </c>
      <c r="B42" s="7" t="s">
        <v>64</v>
      </c>
      <c r="C42" s="8" t="s">
        <v>58</v>
      </c>
      <c r="D42" s="17" t="s">
        <v>121</v>
      </c>
      <c r="E42" s="27">
        <v>42024</v>
      </c>
      <c r="F42" s="30" t="s">
        <v>103</v>
      </c>
      <c r="G42" s="152"/>
      <c r="H42" s="30" t="s">
        <v>112</v>
      </c>
      <c r="I42" s="152"/>
    </row>
    <row r="43" spans="1:9" s="17" customFormat="1" ht="15" x14ac:dyDescent="0.2">
      <c r="A43" s="40" t="s">
        <v>2</v>
      </c>
      <c r="B43" s="7" t="s">
        <v>65</v>
      </c>
      <c r="C43" s="8" t="s">
        <v>58</v>
      </c>
      <c r="D43" s="17" t="s">
        <v>98</v>
      </c>
      <c r="E43" s="25" t="s">
        <v>73</v>
      </c>
      <c r="F43" s="30" t="s">
        <v>103</v>
      </c>
      <c r="G43" s="152"/>
      <c r="H43" s="30" t="s">
        <v>112</v>
      </c>
      <c r="I43" s="152"/>
    </row>
    <row r="44" spans="1:9" s="17" customFormat="1" ht="15" x14ac:dyDescent="0.2">
      <c r="A44" s="40" t="s">
        <v>2</v>
      </c>
      <c r="B44" s="7" t="s">
        <v>66</v>
      </c>
      <c r="C44" s="8" t="s">
        <v>58</v>
      </c>
      <c r="D44" s="17" t="s">
        <v>122</v>
      </c>
      <c r="E44" s="27">
        <v>42024</v>
      </c>
      <c r="F44" s="30" t="s">
        <v>103</v>
      </c>
      <c r="G44" s="152"/>
      <c r="H44" s="30" t="s">
        <v>112</v>
      </c>
      <c r="I44" s="152"/>
    </row>
    <row r="45" spans="1:9" s="17" customFormat="1" ht="15" x14ac:dyDescent="0.2">
      <c r="A45" s="40" t="s">
        <v>2</v>
      </c>
      <c r="B45" s="7" t="s">
        <v>67</v>
      </c>
      <c r="C45" s="8" t="s">
        <v>58</v>
      </c>
      <c r="D45" s="17" t="s">
        <v>101</v>
      </c>
      <c r="E45" s="27">
        <v>42024</v>
      </c>
      <c r="F45" s="30" t="s">
        <v>103</v>
      </c>
      <c r="G45" s="152"/>
      <c r="H45" s="30" t="s">
        <v>112</v>
      </c>
      <c r="I45" s="152"/>
    </row>
    <row r="46" spans="1:9" s="18" customFormat="1" ht="16" thickBot="1" x14ac:dyDescent="0.25">
      <c r="A46" s="42" t="s">
        <v>2</v>
      </c>
      <c r="B46" s="10" t="s">
        <v>68</v>
      </c>
      <c r="C46" s="11" t="s">
        <v>58</v>
      </c>
      <c r="D46" s="19" t="s">
        <v>123</v>
      </c>
      <c r="E46" s="25" t="s">
        <v>73</v>
      </c>
      <c r="F46" s="31" t="s">
        <v>103</v>
      </c>
      <c r="G46" s="153"/>
      <c r="H46" s="31" t="s">
        <v>112</v>
      </c>
      <c r="I46" s="153"/>
    </row>
    <row r="47" spans="1:9" s="15" customFormat="1" ht="28" x14ac:dyDescent="0.2">
      <c r="A47" s="38" t="s">
        <v>1</v>
      </c>
      <c r="B47" s="1" t="s">
        <v>29</v>
      </c>
      <c r="C47" s="2" t="s">
        <v>57</v>
      </c>
      <c r="D47" s="3" t="s">
        <v>124</v>
      </c>
      <c r="E47" s="23">
        <v>41843</v>
      </c>
      <c r="F47" s="36" t="s">
        <v>103</v>
      </c>
      <c r="G47" s="154" t="s">
        <v>106</v>
      </c>
      <c r="H47" s="36" t="s">
        <v>113</v>
      </c>
      <c r="I47" s="156" t="s">
        <v>133</v>
      </c>
    </row>
    <row r="48" spans="1:9" s="16" customFormat="1" ht="28" x14ac:dyDescent="0.2">
      <c r="A48" s="39" t="s">
        <v>1</v>
      </c>
      <c r="B48" s="4" t="s">
        <v>30</v>
      </c>
      <c r="C48" s="5" t="s">
        <v>57</v>
      </c>
      <c r="D48" s="6" t="s">
        <v>125</v>
      </c>
      <c r="E48" s="28">
        <v>41862</v>
      </c>
      <c r="F48" s="32" t="s">
        <v>103</v>
      </c>
      <c r="G48" s="155"/>
      <c r="H48" s="32" t="s">
        <v>113</v>
      </c>
      <c r="I48" s="157"/>
    </row>
    <row r="49" spans="1:10" s="16" customFormat="1" ht="28" x14ac:dyDescent="0.2">
      <c r="A49" s="39" t="s">
        <v>1</v>
      </c>
      <c r="B49" s="4" t="s">
        <v>17</v>
      </c>
      <c r="C49" s="5" t="s">
        <v>57</v>
      </c>
      <c r="D49" s="6" t="s">
        <v>53</v>
      </c>
      <c r="E49" s="24">
        <v>41843</v>
      </c>
      <c r="F49" s="32" t="s">
        <v>103</v>
      </c>
      <c r="G49" s="155"/>
      <c r="H49" s="32" t="s">
        <v>113</v>
      </c>
      <c r="I49" s="157"/>
    </row>
    <row r="50" spans="1:10" s="16" customFormat="1" ht="28" x14ac:dyDescent="0.2">
      <c r="A50" s="39" t="s">
        <v>1</v>
      </c>
      <c r="B50" s="4" t="s">
        <v>18</v>
      </c>
      <c r="C50" s="5" t="s">
        <v>57</v>
      </c>
      <c r="D50" s="6" t="s">
        <v>54</v>
      </c>
      <c r="E50" s="24">
        <v>41843</v>
      </c>
      <c r="F50" s="32" t="s">
        <v>103</v>
      </c>
      <c r="G50" s="155"/>
      <c r="H50" s="32" t="s">
        <v>113</v>
      </c>
      <c r="I50" s="157"/>
    </row>
    <row r="51" spans="1:10" s="16" customFormat="1" ht="28" x14ac:dyDescent="0.2">
      <c r="A51" s="39" t="s">
        <v>1</v>
      </c>
      <c r="B51" s="4" t="s">
        <v>19</v>
      </c>
      <c r="C51" s="5" t="s">
        <v>57</v>
      </c>
      <c r="D51" s="6" t="s">
        <v>55</v>
      </c>
      <c r="E51" s="24">
        <v>41843</v>
      </c>
      <c r="F51" s="32" t="s">
        <v>103</v>
      </c>
      <c r="G51" s="155"/>
      <c r="H51" s="32" t="s">
        <v>113</v>
      </c>
      <c r="I51" s="157"/>
    </row>
    <row r="52" spans="1:10" s="16" customFormat="1" ht="28" x14ac:dyDescent="0.2">
      <c r="A52" s="39" t="s">
        <v>1</v>
      </c>
      <c r="B52" s="4" t="s">
        <v>31</v>
      </c>
      <c r="C52" s="5" t="s">
        <v>57</v>
      </c>
      <c r="D52" s="6" t="s">
        <v>56</v>
      </c>
      <c r="E52" s="28">
        <v>41862</v>
      </c>
      <c r="F52" s="32" t="s">
        <v>103</v>
      </c>
      <c r="G52" s="155"/>
      <c r="H52" s="32" t="s">
        <v>113</v>
      </c>
      <c r="I52" s="157"/>
    </row>
    <row r="53" spans="1:10" s="17" customFormat="1" ht="15" x14ac:dyDescent="0.2">
      <c r="A53" s="40" t="s">
        <v>1</v>
      </c>
      <c r="B53" s="7" t="s">
        <v>60</v>
      </c>
      <c r="C53" s="8" t="s">
        <v>58</v>
      </c>
      <c r="D53" s="17" t="s">
        <v>30</v>
      </c>
      <c r="E53" s="25">
        <v>42025</v>
      </c>
      <c r="F53" s="30" t="s">
        <v>103</v>
      </c>
      <c r="G53" s="152" t="s">
        <v>190</v>
      </c>
      <c r="H53" s="30" t="s">
        <v>112</v>
      </c>
      <c r="I53" s="152" t="s">
        <v>114</v>
      </c>
    </row>
    <row r="54" spans="1:10" s="17" customFormat="1" ht="15" x14ac:dyDescent="0.2">
      <c r="A54" s="40" t="s">
        <v>1</v>
      </c>
      <c r="B54" s="7" t="s">
        <v>61</v>
      </c>
      <c r="C54" s="8" t="s">
        <v>58</v>
      </c>
      <c r="D54" s="17" t="s">
        <v>32</v>
      </c>
      <c r="E54" s="25">
        <v>42025</v>
      </c>
      <c r="F54" s="30" t="s">
        <v>103</v>
      </c>
      <c r="G54" s="152"/>
      <c r="H54" s="30" t="s">
        <v>112</v>
      </c>
      <c r="I54" s="152"/>
    </row>
    <row r="55" spans="1:10" s="17" customFormat="1" ht="15" x14ac:dyDescent="0.2">
      <c r="A55" s="40" t="s">
        <v>1</v>
      </c>
      <c r="B55" s="7" t="s">
        <v>62</v>
      </c>
      <c r="C55" s="8" t="s">
        <v>58</v>
      </c>
      <c r="D55" s="17" t="s">
        <v>33</v>
      </c>
      <c r="E55" s="25">
        <v>42025</v>
      </c>
      <c r="F55" s="30" t="s">
        <v>103</v>
      </c>
      <c r="G55" s="152"/>
      <c r="H55" s="30" t="s">
        <v>112</v>
      </c>
      <c r="I55" s="152"/>
    </row>
    <row r="56" spans="1:10" s="17" customFormat="1" ht="15" x14ac:dyDescent="0.2">
      <c r="A56" s="40" t="s">
        <v>1</v>
      </c>
      <c r="B56" s="7" t="s">
        <v>63</v>
      </c>
      <c r="C56" s="8" t="s">
        <v>58</v>
      </c>
      <c r="D56" s="20" t="s">
        <v>59</v>
      </c>
      <c r="E56" s="27">
        <v>42024</v>
      </c>
      <c r="F56" s="30" t="s">
        <v>103</v>
      </c>
      <c r="G56" s="152"/>
      <c r="H56" s="30" t="s">
        <v>112</v>
      </c>
      <c r="I56" s="152"/>
    </row>
    <row r="57" spans="1:10" s="17" customFormat="1" ht="15" x14ac:dyDescent="0.2">
      <c r="A57" s="40" t="s">
        <v>1</v>
      </c>
      <c r="B57" s="7" t="s">
        <v>64</v>
      </c>
      <c r="C57" s="8" t="s">
        <v>58</v>
      </c>
      <c r="D57" s="17" t="s">
        <v>34</v>
      </c>
      <c r="E57" s="25">
        <v>42025</v>
      </c>
      <c r="F57" s="30" t="s">
        <v>103</v>
      </c>
      <c r="G57" s="152"/>
      <c r="H57" s="30" t="s">
        <v>112</v>
      </c>
      <c r="I57" s="152"/>
    </row>
    <row r="58" spans="1:10" s="17" customFormat="1" ht="15" x14ac:dyDescent="0.2">
      <c r="A58" s="40" t="s">
        <v>1</v>
      </c>
      <c r="B58" s="7" t="s">
        <v>65</v>
      </c>
      <c r="C58" s="8" t="s">
        <v>58</v>
      </c>
      <c r="D58" s="17" t="s">
        <v>35</v>
      </c>
      <c r="E58" s="25">
        <v>42025</v>
      </c>
      <c r="F58" s="30" t="s">
        <v>103</v>
      </c>
      <c r="G58" s="152"/>
      <c r="H58" s="30" t="s">
        <v>112</v>
      </c>
      <c r="I58" s="152"/>
    </row>
    <row r="59" spans="1:10" s="17" customFormat="1" ht="15" x14ac:dyDescent="0.2">
      <c r="A59" s="40" t="s">
        <v>1</v>
      </c>
      <c r="B59" s="7" t="s">
        <v>66</v>
      </c>
      <c r="C59" s="8" t="s">
        <v>58</v>
      </c>
      <c r="D59" s="17" t="s">
        <v>92</v>
      </c>
      <c r="E59" s="25">
        <v>42025</v>
      </c>
      <c r="F59" s="30" t="s">
        <v>103</v>
      </c>
      <c r="G59" s="152"/>
      <c r="H59" s="30" t="s">
        <v>112</v>
      </c>
      <c r="I59" s="152"/>
    </row>
    <row r="60" spans="1:10" s="17" customFormat="1" ht="15" x14ac:dyDescent="0.2">
      <c r="A60" s="40" t="s">
        <v>1</v>
      </c>
      <c r="B60" s="7" t="s">
        <v>67</v>
      </c>
      <c r="C60" s="8" t="s">
        <v>58</v>
      </c>
      <c r="D60" s="17" t="s">
        <v>36</v>
      </c>
      <c r="E60" s="25">
        <v>42025</v>
      </c>
      <c r="F60" s="30" t="s">
        <v>103</v>
      </c>
      <c r="G60" s="152"/>
      <c r="H60" s="30" t="s">
        <v>112</v>
      </c>
      <c r="I60" s="152"/>
    </row>
    <row r="61" spans="1:10" s="18" customFormat="1" ht="16" thickBot="1" x14ac:dyDescent="0.25">
      <c r="A61" s="42" t="s">
        <v>1</v>
      </c>
      <c r="B61" s="10" t="s">
        <v>68</v>
      </c>
      <c r="C61" s="11" t="s">
        <v>58</v>
      </c>
      <c r="D61" s="18" t="s">
        <v>37</v>
      </c>
      <c r="E61" s="25">
        <v>42025</v>
      </c>
      <c r="F61" s="31" t="s">
        <v>103</v>
      </c>
      <c r="G61" s="153"/>
      <c r="H61" s="31" t="s">
        <v>112</v>
      </c>
      <c r="I61" s="153"/>
    </row>
    <row r="62" spans="1:10" s="15" customFormat="1" ht="15" x14ac:dyDescent="0.2">
      <c r="A62" s="38" t="s">
        <v>134</v>
      </c>
      <c r="B62" s="1" t="s">
        <v>11</v>
      </c>
      <c r="C62" s="2" t="s">
        <v>75</v>
      </c>
      <c r="D62" s="2" t="s">
        <v>38</v>
      </c>
      <c r="E62" s="23">
        <v>41843</v>
      </c>
      <c r="F62" s="36" t="s">
        <v>103</v>
      </c>
      <c r="G62" s="154" t="s">
        <v>115</v>
      </c>
      <c r="H62" s="36" t="s">
        <v>111</v>
      </c>
      <c r="I62" s="154" t="s">
        <v>132</v>
      </c>
      <c r="J62" s="150" t="s">
        <v>191</v>
      </c>
    </row>
    <row r="63" spans="1:10" s="16" customFormat="1" ht="28" x14ac:dyDescent="0.2">
      <c r="A63" s="39" t="s">
        <v>134</v>
      </c>
      <c r="B63" s="4" t="s">
        <v>12</v>
      </c>
      <c r="C63" s="5" t="s">
        <v>57</v>
      </c>
      <c r="D63" s="5" t="s">
        <v>39</v>
      </c>
      <c r="E63" s="28">
        <v>41862</v>
      </c>
      <c r="F63" s="32" t="s">
        <v>103</v>
      </c>
      <c r="G63" s="155"/>
      <c r="H63" s="32" t="s">
        <v>111</v>
      </c>
      <c r="I63" s="155"/>
      <c r="J63" s="151"/>
    </row>
    <row r="64" spans="1:10" s="16" customFormat="1" ht="15" x14ac:dyDescent="0.2">
      <c r="A64" s="39" t="s">
        <v>134</v>
      </c>
      <c r="B64" s="4" t="s">
        <v>4</v>
      </c>
      <c r="C64" s="5" t="s">
        <v>75</v>
      </c>
      <c r="D64" s="6" t="s">
        <v>41</v>
      </c>
      <c r="E64" s="24">
        <v>41843</v>
      </c>
      <c r="F64" s="32" t="s">
        <v>103</v>
      </c>
      <c r="G64" s="155"/>
      <c r="H64" s="32" t="s">
        <v>111</v>
      </c>
      <c r="I64" s="155"/>
      <c r="J64" s="151"/>
    </row>
    <row r="65" spans="1:10" s="16" customFormat="1" ht="28" x14ac:dyDescent="0.2">
      <c r="A65" s="39" t="s">
        <v>134</v>
      </c>
      <c r="B65" s="4" t="s">
        <v>13</v>
      </c>
      <c r="C65" s="5" t="s">
        <v>57</v>
      </c>
      <c r="D65" s="6" t="s">
        <v>40</v>
      </c>
      <c r="E65" s="28">
        <v>41862</v>
      </c>
      <c r="F65" s="32" t="s">
        <v>103</v>
      </c>
      <c r="G65" s="155"/>
      <c r="H65" s="32" t="s">
        <v>111</v>
      </c>
      <c r="I65" s="155"/>
      <c r="J65" s="151"/>
    </row>
    <row r="66" spans="1:10" s="16" customFormat="1" ht="15" x14ac:dyDescent="0.2">
      <c r="A66" s="39" t="s">
        <v>134</v>
      </c>
      <c r="B66" s="4" t="s">
        <v>14</v>
      </c>
      <c r="C66" s="5" t="s">
        <v>75</v>
      </c>
      <c r="D66" s="5" t="s">
        <v>42</v>
      </c>
      <c r="E66" s="24">
        <v>41843</v>
      </c>
      <c r="F66" s="32" t="s">
        <v>103</v>
      </c>
      <c r="G66" s="155"/>
      <c r="H66" s="32" t="s">
        <v>111</v>
      </c>
      <c r="I66" s="155"/>
      <c r="J66" s="151"/>
    </row>
    <row r="67" spans="1:10" s="16" customFormat="1" ht="28" x14ac:dyDescent="0.2">
      <c r="A67" s="39" t="s">
        <v>134</v>
      </c>
      <c r="B67" s="4" t="s">
        <v>15</v>
      </c>
      <c r="C67" s="5" t="s">
        <v>57</v>
      </c>
      <c r="D67" s="6" t="s">
        <v>43</v>
      </c>
      <c r="E67" s="28">
        <v>41862</v>
      </c>
      <c r="F67" s="32" t="s">
        <v>103</v>
      </c>
      <c r="G67" s="155"/>
      <c r="H67" s="32" t="s">
        <v>111</v>
      </c>
      <c r="I67" s="155"/>
      <c r="J67" s="151"/>
    </row>
    <row r="68" spans="1:10" s="16" customFormat="1" ht="12" customHeight="1" x14ac:dyDescent="0.2">
      <c r="A68" s="39" t="s">
        <v>134</v>
      </c>
      <c r="B68" s="13" t="s">
        <v>76</v>
      </c>
      <c r="C68" s="5" t="s">
        <v>22</v>
      </c>
      <c r="D68" s="5" t="s">
        <v>44</v>
      </c>
      <c r="E68" s="28">
        <v>41862</v>
      </c>
      <c r="F68" s="32" t="s">
        <v>103</v>
      </c>
      <c r="G68" s="155" t="s">
        <v>107</v>
      </c>
      <c r="H68" s="32" t="s">
        <v>111</v>
      </c>
      <c r="I68" s="155"/>
      <c r="J68" s="151"/>
    </row>
    <row r="69" spans="1:10" s="16" customFormat="1" ht="15" x14ac:dyDescent="0.2">
      <c r="A69" s="39" t="s">
        <v>134</v>
      </c>
      <c r="B69" s="13" t="s">
        <v>77</v>
      </c>
      <c r="C69" s="5" t="s">
        <v>22</v>
      </c>
      <c r="D69" s="6" t="s">
        <v>45</v>
      </c>
      <c r="E69" s="28">
        <v>41862</v>
      </c>
      <c r="F69" s="32" t="s">
        <v>103</v>
      </c>
      <c r="G69" s="155"/>
      <c r="H69" s="32" t="s">
        <v>111</v>
      </c>
      <c r="I69" s="155"/>
      <c r="J69" s="151"/>
    </row>
    <row r="70" spans="1:10" s="16" customFormat="1" ht="15" x14ac:dyDescent="0.2">
      <c r="A70" s="39" t="s">
        <v>134</v>
      </c>
      <c r="B70" s="13" t="s">
        <v>78</v>
      </c>
      <c r="C70" s="5" t="s">
        <v>22</v>
      </c>
      <c r="D70" s="16" t="s">
        <v>46</v>
      </c>
      <c r="E70" s="24">
        <v>41843</v>
      </c>
      <c r="F70" s="32" t="s">
        <v>103</v>
      </c>
      <c r="G70" s="155"/>
      <c r="H70" s="32" t="s">
        <v>111</v>
      </c>
      <c r="I70" s="155"/>
      <c r="J70" s="151"/>
    </row>
    <row r="71" spans="1:10" s="16" customFormat="1" ht="15" x14ac:dyDescent="0.2">
      <c r="A71" s="39" t="s">
        <v>134</v>
      </c>
      <c r="B71" s="4" t="s">
        <v>32</v>
      </c>
      <c r="C71" s="5" t="s">
        <v>75</v>
      </c>
      <c r="D71" s="16" t="s">
        <v>85</v>
      </c>
      <c r="E71" s="29">
        <v>42024</v>
      </c>
      <c r="F71" s="32" t="s">
        <v>103</v>
      </c>
      <c r="G71" s="155" t="s">
        <v>108</v>
      </c>
      <c r="H71" s="32" t="s">
        <v>113</v>
      </c>
      <c r="I71" s="155" t="s">
        <v>131</v>
      </c>
      <c r="J71" s="151"/>
    </row>
    <row r="72" spans="1:10" s="16" customFormat="1" ht="15" x14ac:dyDescent="0.2">
      <c r="A72" s="39" t="s">
        <v>134</v>
      </c>
      <c r="B72" s="4" t="s">
        <v>33</v>
      </c>
      <c r="C72" s="5" t="s">
        <v>75</v>
      </c>
      <c r="D72" s="16" t="s">
        <v>86</v>
      </c>
      <c r="E72" s="29">
        <v>42025</v>
      </c>
      <c r="F72" s="32" t="s">
        <v>103</v>
      </c>
      <c r="G72" s="155"/>
      <c r="H72" s="32" t="s">
        <v>113</v>
      </c>
      <c r="I72" s="155"/>
      <c r="J72" s="151"/>
    </row>
    <row r="73" spans="1:10" s="16" customFormat="1" ht="15" x14ac:dyDescent="0.2">
      <c r="A73" s="39" t="s">
        <v>134</v>
      </c>
      <c r="B73" s="4" t="s">
        <v>34</v>
      </c>
      <c r="C73" s="5" t="s">
        <v>75</v>
      </c>
      <c r="D73" s="16" t="s">
        <v>87</v>
      </c>
      <c r="E73" s="29">
        <v>42024</v>
      </c>
      <c r="F73" s="32" t="s">
        <v>103</v>
      </c>
      <c r="G73" s="155"/>
      <c r="H73" s="32" t="s">
        <v>113</v>
      </c>
      <c r="I73" s="155"/>
      <c r="J73" s="151"/>
    </row>
    <row r="74" spans="1:10" s="16" customFormat="1" ht="15" x14ac:dyDescent="0.2">
      <c r="A74" s="39" t="s">
        <v>134</v>
      </c>
      <c r="B74" s="4" t="s">
        <v>35</v>
      </c>
      <c r="C74" s="5" t="s">
        <v>75</v>
      </c>
      <c r="D74" s="16" t="s">
        <v>88</v>
      </c>
      <c r="E74" s="29">
        <v>42025</v>
      </c>
      <c r="F74" s="32" t="s">
        <v>103</v>
      </c>
      <c r="G74" s="155"/>
      <c r="H74" s="32" t="s">
        <v>113</v>
      </c>
      <c r="I74" s="155"/>
      <c r="J74" s="151"/>
    </row>
    <row r="75" spans="1:10" s="16" customFormat="1" ht="15" x14ac:dyDescent="0.2">
      <c r="A75" s="39" t="s">
        <v>134</v>
      </c>
      <c r="B75" s="4" t="s">
        <v>36</v>
      </c>
      <c r="C75" s="5" t="s">
        <v>75</v>
      </c>
      <c r="D75" s="16" t="s">
        <v>89</v>
      </c>
      <c r="E75" s="29">
        <v>42024</v>
      </c>
      <c r="F75" s="32" t="s">
        <v>103</v>
      </c>
      <c r="G75" s="155"/>
      <c r="H75" s="32" t="s">
        <v>113</v>
      </c>
      <c r="I75" s="155"/>
      <c r="J75" s="151"/>
    </row>
    <row r="76" spans="1:10" s="16" customFormat="1" ht="15" x14ac:dyDescent="0.2">
      <c r="A76" s="39" t="s">
        <v>134</v>
      </c>
      <c r="B76" s="4" t="s">
        <v>37</v>
      </c>
      <c r="C76" s="5" t="s">
        <v>75</v>
      </c>
      <c r="D76" s="16" t="s">
        <v>90</v>
      </c>
      <c r="E76" s="29">
        <v>42025</v>
      </c>
      <c r="F76" s="32" t="s">
        <v>103</v>
      </c>
      <c r="G76" s="155"/>
      <c r="H76" s="32" t="s">
        <v>113</v>
      </c>
      <c r="I76" s="155"/>
      <c r="J76" s="151"/>
    </row>
    <row r="77" spans="1:10" s="17" customFormat="1" ht="24" customHeight="1" x14ac:dyDescent="0.2">
      <c r="A77" s="40" t="s">
        <v>134</v>
      </c>
      <c r="B77" s="7" t="s">
        <v>60</v>
      </c>
      <c r="C77" s="8" t="s">
        <v>58</v>
      </c>
      <c r="D77" s="17" t="s">
        <v>79</v>
      </c>
      <c r="E77" s="25">
        <v>42024</v>
      </c>
      <c r="F77" s="30" t="s">
        <v>103</v>
      </c>
      <c r="G77" s="152" t="s">
        <v>190</v>
      </c>
      <c r="H77" s="30" t="s">
        <v>112</v>
      </c>
      <c r="I77" s="152" t="s">
        <v>200</v>
      </c>
    </row>
    <row r="78" spans="1:10" s="17" customFormat="1" ht="15" customHeight="1" x14ac:dyDescent="0.2">
      <c r="A78" s="40" t="s">
        <v>134</v>
      </c>
      <c r="B78" s="7" t="s">
        <v>61</v>
      </c>
      <c r="C78" s="8" t="s">
        <v>58</v>
      </c>
      <c r="D78" s="17" t="s">
        <v>80</v>
      </c>
      <c r="E78" s="25">
        <v>42025</v>
      </c>
      <c r="F78" s="30" t="s">
        <v>103</v>
      </c>
      <c r="G78" s="152"/>
      <c r="H78" s="30" t="s">
        <v>112</v>
      </c>
      <c r="I78" s="152"/>
    </row>
    <row r="79" spans="1:10" s="17" customFormat="1" ht="15" customHeight="1" x14ac:dyDescent="0.2">
      <c r="A79" s="40" t="s">
        <v>134</v>
      </c>
      <c r="B79" s="7" t="s">
        <v>63</v>
      </c>
      <c r="C79" s="8" t="s">
        <v>58</v>
      </c>
      <c r="D79" s="17" t="s">
        <v>81</v>
      </c>
      <c r="E79" s="25">
        <v>42024</v>
      </c>
      <c r="F79" s="30" t="s">
        <v>103</v>
      </c>
      <c r="G79" s="152"/>
      <c r="H79" s="30" t="s">
        <v>112</v>
      </c>
      <c r="I79" s="152"/>
    </row>
    <row r="80" spans="1:10" s="17" customFormat="1" ht="15" customHeight="1" x14ac:dyDescent="0.2">
      <c r="A80" s="40" t="s">
        <v>134</v>
      </c>
      <c r="B80" s="7" t="s">
        <v>64</v>
      </c>
      <c r="C80" s="8" t="s">
        <v>58</v>
      </c>
      <c r="D80" s="17" t="s">
        <v>84</v>
      </c>
      <c r="E80" s="25">
        <v>42025</v>
      </c>
      <c r="F80" s="30" t="s">
        <v>103</v>
      </c>
      <c r="G80" s="152"/>
      <c r="H80" s="30" t="s">
        <v>112</v>
      </c>
      <c r="I80" s="152"/>
    </row>
    <row r="81" spans="1:9" s="17" customFormat="1" ht="15" customHeight="1" x14ac:dyDescent="0.2">
      <c r="A81" s="40" t="s">
        <v>134</v>
      </c>
      <c r="B81" s="7" t="s">
        <v>66</v>
      </c>
      <c r="C81" s="8" t="s">
        <v>58</v>
      </c>
      <c r="D81" s="17" t="s">
        <v>83</v>
      </c>
      <c r="E81" s="25">
        <v>42024</v>
      </c>
      <c r="F81" s="30" t="s">
        <v>103</v>
      </c>
      <c r="G81" s="152"/>
      <c r="H81" s="30" t="s">
        <v>112</v>
      </c>
      <c r="I81" s="152"/>
    </row>
    <row r="82" spans="1:9" s="18" customFormat="1" ht="15" customHeight="1" thickBot="1" x14ac:dyDescent="0.25">
      <c r="A82" s="42" t="s">
        <v>134</v>
      </c>
      <c r="B82" s="10" t="s">
        <v>67</v>
      </c>
      <c r="C82" s="11" t="s">
        <v>58</v>
      </c>
      <c r="D82" s="18" t="s">
        <v>82</v>
      </c>
      <c r="E82" s="26">
        <v>42025</v>
      </c>
      <c r="F82" s="43" t="s">
        <v>103</v>
      </c>
      <c r="G82" s="153"/>
      <c r="H82" s="43" t="s">
        <v>112</v>
      </c>
      <c r="I82" s="153"/>
    </row>
    <row r="85" spans="1:9" ht="14" x14ac:dyDescent="0.2">
      <c r="A85" s="135" t="s">
        <v>194</v>
      </c>
      <c r="B85" s="16" t="s">
        <v>195</v>
      </c>
    </row>
    <row r="86" spans="1:9" ht="14" x14ac:dyDescent="0.2">
      <c r="A86" s="135" t="s">
        <v>196</v>
      </c>
      <c r="B86" s="16" t="s">
        <v>197</v>
      </c>
    </row>
    <row r="87" spans="1:9" ht="14" x14ac:dyDescent="0.2">
      <c r="A87" s="135" t="s">
        <v>198</v>
      </c>
      <c r="B87" s="16" t="s">
        <v>199</v>
      </c>
    </row>
  </sheetData>
  <mergeCells count="24">
    <mergeCell ref="I17:I22"/>
    <mergeCell ref="I32:I37"/>
    <mergeCell ref="I2:I7"/>
    <mergeCell ref="I47:I52"/>
    <mergeCell ref="G71:G76"/>
    <mergeCell ref="I8:I16"/>
    <mergeCell ref="I23:I31"/>
    <mergeCell ref="G2:G7"/>
    <mergeCell ref="G8:G16"/>
    <mergeCell ref="G23:G31"/>
    <mergeCell ref="G38:G46"/>
    <mergeCell ref="G53:G61"/>
    <mergeCell ref="G17:G22"/>
    <mergeCell ref="G32:G37"/>
    <mergeCell ref="G47:G52"/>
    <mergeCell ref="G68:G70"/>
    <mergeCell ref="J62:J76"/>
    <mergeCell ref="I38:I46"/>
    <mergeCell ref="I53:I61"/>
    <mergeCell ref="I77:I82"/>
    <mergeCell ref="G62:G67"/>
    <mergeCell ref="I71:I76"/>
    <mergeCell ref="I62:I70"/>
    <mergeCell ref="G77:G82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zoomScale="114" zoomScaleNormal="114" workbookViewId="0">
      <pane ySplit="1" topLeftCell="A2" activePane="bottomLeft" state="frozen"/>
      <selection pane="bottomLeft" activeCell="K36" sqref="K36"/>
    </sheetView>
  </sheetViews>
  <sheetFormatPr baseColWidth="10" defaultRowHeight="13" x14ac:dyDescent="0.2"/>
  <cols>
    <col min="1" max="1" width="26" style="45" customWidth="1"/>
    <col min="2" max="2" width="13.83203125" style="45" customWidth="1"/>
    <col min="3" max="3" width="38.83203125" style="45" bestFit="1" customWidth="1"/>
    <col min="4" max="4" width="18.83203125" style="46" customWidth="1"/>
    <col min="5" max="5" width="15.33203125" style="46" customWidth="1"/>
    <col min="6" max="6" width="12.6640625" style="46" bestFit="1" customWidth="1"/>
    <col min="7" max="7" width="18" style="46" bestFit="1" customWidth="1"/>
    <col min="8" max="8" width="18.1640625" style="46" bestFit="1" customWidth="1"/>
    <col min="9" max="9" width="14" style="46" customWidth="1"/>
    <col min="10" max="10" width="4.5" style="46" customWidth="1"/>
    <col min="11" max="16384" width="10.83203125" style="46"/>
  </cols>
  <sheetData>
    <row r="1" spans="1:12" s="44" customFormat="1" ht="34" x14ac:dyDescent="0.2">
      <c r="A1" s="128" t="s">
        <v>91</v>
      </c>
      <c r="B1" s="129" t="s">
        <v>171</v>
      </c>
      <c r="C1" s="129" t="s">
        <v>136</v>
      </c>
      <c r="D1" s="129" t="s">
        <v>211</v>
      </c>
      <c r="E1" s="129" t="s">
        <v>174</v>
      </c>
      <c r="F1" s="129" t="s">
        <v>178</v>
      </c>
      <c r="G1" s="129" t="s">
        <v>135</v>
      </c>
      <c r="H1" s="129" t="s">
        <v>210</v>
      </c>
      <c r="I1" s="130" t="s">
        <v>173</v>
      </c>
    </row>
    <row r="2" spans="1:12" s="47" customFormat="1" ht="34" x14ac:dyDescent="0.2">
      <c r="A2" s="50" t="s">
        <v>2</v>
      </c>
      <c r="B2" s="51" t="s">
        <v>60</v>
      </c>
      <c r="C2" s="52" t="s">
        <v>137</v>
      </c>
      <c r="D2" s="114">
        <v>26745537</v>
      </c>
      <c r="E2" s="108" t="s">
        <v>176</v>
      </c>
      <c r="F2" s="108" t="s">
        <v>180</v>
      </c>
      <c r="G2" s="114">
        <v>21782855</v>
      </c>
      <c r="H2" s="53">
        <f t="shared" ref="H2:H42" si="0">G2/D2</f>
        <v>0.81444821990300664</v>
      </c>
      <c r="I2" s="123" t="s">
        <v>141</v>
      </c>
      <c r="K2" s="143" t="s">
        <v>194</v>
      </c>
      <c r="L2" s="73" t="s">
        <v>195</v>
      </c>
    </row>
    <row r="3" spans="1:12" s="47" customFormat="1" ht="34" x14ac:dyDescent="0.2">
      <c r="A3" s="54" t="s">
        <v>2</v>
      </c>
      <c r="B3" s="48" t="s">
        <v>61</v>
      </c>
      <c r="C3" s="49" t="s">
        <v>137</v>
      </c>
      <c r="D3" s="115">
        <v>42443149</v>
      </c>
      <c r="E3" s="109" t="s">
        <v>176</v>
      </c>
      <c r="F3" s="109" t="s">
        <v>180</v>
      </c>
      <c r="G3" s="115">
        <v>33396019</v>
      </c>
      <c r="H3" s="55">
        <f t="shared" si="0"/>
        <v>0.78684121670614027</v>
      </c>
      <c r="I3" s="124" t="s">
        <v>141</v>
      </c>
      <c r="K3" s="143" t="s">
        <v>196</v>
      </c>
      <c r="L3" s="73" t="s">
        <v>197</v>
      </c>
    </row>
    <row r="4" spans="1:12" s="47" customFormat="1" ht="34" x14ac:dyDescent="0.2">
      <c r="A4" s="54" t="s">
        <v>2</v>
      </c>
      <c r="B4" s="48" t="s">
        <v>62</v>
      </c>
      <c r="C4" s="49" t="s">
        <v>137</v>
      </c>
      <c r="D4" s="115">
        <v>33183801</v>
      </c>
      <c r="E4" s="109" t="s">
        <v>176</v>
      </c>
      <c r="F4" s="109" t="s">
        <v>180</v>
      </c>
      <c r="G4" s="115">
        <v>25677451</v>
      </c>
      <c r="H4" s="55">
        <f t="shared" si="0"/>
        <v>0.77379475003481368</v>
      </c>
      <c r="I4" s="124" t="s">
        <v>141</v>
      </c>
      <c r="K4" s="143" t="s">
        <v>198</v>
      </c>
      <c r="L4" s="73" t="s">
        <v>199</v>
      </c>
    </row>
    <row r="5" spans="1:12" s="47" customFormat="1" ht="34" x14ac:dyDescent="0.2">
      <c r="A5" s="54" t="s">
        <v>2</v>
      </c>
      <c r="B5" s="48" t="s">
        <v>63</v>
      </c>
      <c r="C5" s="49" t="s">
        <v>137</v>
      </c>
      <c r="D5" s="115">
        <v>48739480</v>
      </c>
      <c r="E5" s="109" t="s">
        <v>176</v>
      </c>
      <c r="F5" s="109" t="s">
        <v>180</v>
      </c>
      <c r="G5" s="115">
        <v>38103250</v>
      </c>
      <c r="H5" s="55">
        <f t="shared" si="0"/>
        <v>0.78177383098875897</v>
      </c>
      <c r="I5" s="124" t="s">
        <v>141</v>
      </c>
    </row>
    <row r="6" spans="1:12" s="47" customFormat="1" ht="34" x14ac:dyDescent="0.2">
      <c r="A6" s="54" t="s">
        <v>2</v>
      </c>
      <c r="B6" s="48" t="s">
        <v>64</v>
      </c>
      <c r="C6" s="49" t="s">
        <v>137</v>
      </c>
      <c r="D6" s="115">
        <v>44584891</v>
      </c>
      <c r="E6" s="109" t="s">
        <v>176</v>
      </c>
      <c r="F6" s="109" t="s">
        <v>180</v>
      </c>
      <c r="G6" s="115">
        <v>34759988</v>
      </c>
      <c r="H6" s="55">
        <f t="shared" si="0"/>
        <v>0.77963604307118306</v>
      </c>
      <c r="I6" s="124" t="s">
        <v>141</v>
      </c>
    </row>
    <row r="7" spans="1:12" s="47" customFormat="1" ht="34" x14ac:dyDescent="0.2">
      <c r="A7" s="54" t="s">
        <v>2</v>
      </c>
      <c r="B7" s="48" t="s">
        <v>65</v>
      </c>
      <c r="C7" s="49" t="s">
        <v>137</v>
      </c>
      <c r="D7" s="115">
        <v>53357027</v>
      </c>
      <c r="E7" s="109" t="s">
        <v>176</v>
      </c>
      <c r="F7" s="109" t="s">
        <v>180</v>
      </c>
      <c r="G7" s="115">
        <v>40188798</v>
      </c>
      <c r="H7" s="55">
        <f t="shared" si="0"/>
        <v>0.75320534631736513</v>
      </c>
      <c r="I7" s="124" t="s">
        <v>141</v>
      </c>
    </row>
    <row r="8" spans="1:12" s="47" customFormat="1" ht="34" x14ac:dyDescent="0.2">
      <c r="A8" s="54" t="s">
        <v>2</v>
      </c>
      <c r="B8" s="48" t="s">
        <v>66</v>
      </c>
      <c r="C8" s="49" t="s">
        <v>137</v>
      </c>
      <c r="D8" s="115">
        <v>42380850</v>
      </c>
      <c r="E8" s="109" t="s">
        <v>176</v>
      </c>
      <c r="F8" s="109" t="s">
        <v>180</v>
      </c>
      <c r="G8" s="115">
        <v>33120510</v>
      </c>
      <c r="H8" s="55">
        <f t="shared" si="0"/>
        <v>0.78149706766145555</v>
      </c>
      <c r="I8" s="124" t="s">
        <v>141</v>
      </c>
    </row>
    <row r="9" spans="1:12" s="47" customFormat="1" ht="34" x14ac:dyDescent="0.2">
      <c r="A9" s="54" t="s">
        <v>2</v>
      </c>
      <c r="B9" s="48" t="s">
        <v>67</v>
      </c>
      <c r="C9" s="49" t="s">
        <v>137</v>
      </c>
      <c r="D9" s="115">
        <v>41186233</v>
      </c>
      <c r="E9" s="109" t="s">
        <v>176</v>
      </c>
      <c r="F9" s="109" t="s">
        <v>180</v>
      </c>
      <c r="G9" s="115">
        <v>31851985</v>
      </c>
      <c r="H9" s="55">
        <f t="shared" si="0"/>
        <v>0.77336485227964402</v>
      </c>
      <c r="I9" s="124" t="s">
        <v>141</v>
      </c>
    </row>
    <row r="10" spans="1:12" s="47" customFormat="1" ht="34" x14ac:dyDescent="0.2">
      <c r="A10" s="56" t="s">
        <v>2</v>
      </c>
      <c r="B10" s="57" t="s">
        <v>68</v>
      </c>
      <c r="C10" s="58" t="s">
        <v>137</v>
      </c>
      <c r="D10" s="116">
        <v>37553680</v>
      </c>
      <c r="E10" s="110" t="s">
        <v>176</v>
      </c>
      <c r="F10" s="110" t="s">
        <v>180</v>
      </c>
      <c r="G10" s="116">
        <v>29052754</v>
      </c>
      <c r="H10" s="59">
        <f t="shared" si="0"/>
        <v>0.77363267727690066</v>
      </c>
      <c r="I10" s="124" t="s">
        <v>141</v>
      </c>
    </row>
    <row r="11" spans="1:12" s="44" customFormat="1" ht="34" x14ac:dyDescent="0.2">
      <c r="A11" s="60" t="s">
        <v>0</v>
      </c>
      <c r="B11" s="61" t="s">
        <v>60</v>
      </c>
      <c r="C11" s="62" t="s">
        <v>137</v>
      </c>
      <c r="D11" s="117">
        <v>4486489</v>
      </c>
      <c r="E11" s="111" t="s">
        <v>176</v>
      </c>
      <c r="F11" s="111" t="s">
        <v>180</v>
      </c>
      <c r="G11" s="117">
        <v>2598934</v>
      </c>
      <c r="H11" s="63">
        <f t="shared" si="0"/>
        <v>0.57928014534305106</v>
      </c>
      <c r="I11" s="120" t="s">
        <v>142</v>
      </c>
    </row>
    <row r="12" spans="1:12" s="44" customFormat="1" ht="34" x14ac:dyDescent="0.2">
      <c r="A12" s="64" t="s">
        <v>0</v>
      </c>
      <c r="B12" s="65" t="s">
        <v>61</v>
      </c>
      <c r="C12" s="66" t="s">
        <v>137</v>
      </c>
      <c r="D12" s="118">
        <v>11388132</v>
      </c>
      <c r="E12" s="112" t="s">
        <v>176</v>
      </c>
      <c r="F12" s="112" t="s">
        <v>180</v>
      </c>
      <c r="G12" s="118">
        <v>5243650</v>
      </c>
      <c r="H12" s="67">
        <f t="shared" si="0"/>
        <v>0.46044864952390785</v>
      </c>
      <c r="I12" s="121" t="s">
        <v>142</v>
      </c>
    </row>
    <row r="13" spans="1:12" s="44" customFormat="1" ht="34" x14ac:dyDescent="0.2">
      <c r="A13" s="64" t="s">
        <v>0</v>
      </c>
      <c r="B13" s="65" t="s">
        <v>62</v>
      </c>
      <c r="C13" s="66" t="s">
        <v>137</v>
      </c>
      <c r="D13" s="118">
        <v>5695366</v>
      </c>
      <c r="E13" s="112" t="s">
        <v>176</v>
      </c>
      <c r="F13" s="112" t="s">
        <v>180</v>
      </c>
      <c r="G13" s="118">
        <v>2697115</v>
      </c>
      <c r="H13" s="67">
        <f t="shared" si="0"/>
        <v>0.47356306864212061</v>
      </c>
      <c r="I13" s="121" t="s">
        <v>142</v>
      </c>
    </row>
    <row r="14" spans="1:12" s="44" customFormat="1" ht="34" x14ac:dyDescent="0.2">
      <c r="A14" s="64" t="s">
        <v>0</v>
      </c>
      <c r="B14" s="65" t="s">
        <v>63</v>
      </c>
      <c r="C14" s="66" t="s">
        <v>137</v>
      </c>
      <c r="D14" s="118">
        <v>9692801</v>
      </c>
      <c r="E14" s="112" t="s">
        <v>176</v>
      </c>
      <c r="F14" s="112" t="s">
        <v>180</v>
      </c>
      <c r="G14" s="118">
        <v>4587103</v>
      </c>
      <c r="H14" s="67">
        <f t="shared" si="0"/>
        <v>0.47324844490256224</v>
      </c>
      <c r="I14" s="121" t="s">
        <v>142</v>
      </c>
    </row>
    <row r="15" spans="1:12" s="44" customFormat="1" ht="34" x14ac:dyDescent="0.2">
      <c r="A15" s="64" t="s">
        <v>0</v>
      </c>
      <c r="B15" s="65" t="s">
        <v>64</v>
      </c>
      <c r="C15" s="66" t="s">
        <v>137</v>
      </c>
      <c r="D15" s="118">
        <v>12583124</v>
      </c>
      <c r="E15" s="112" t="s">
        <v>176</v>
      </c>
      <c r="F15" s="112" t="s">
        <v>180</v>
      </c>
      <c r="G15" s="118">
        <v>5883198</v>
      </c>
      <c r="H15" s="67">
        <f t="shared" si="0"/>
        <v>0.46754669190258319</v>
      </c>
      <c r="I15" s="121" t="s">
        <v>142</v>
      </c>
    </row>
    <row r="16" spans="1:12" s="44" customFormat="1" ht="34" x14ac:dyDescent="0.2">
      <c r="A16" s="64" t="s">
        <v>0</v>
      </c>
      <c r="B16" s="65" t="s">
        <v>65</v>
      </c>
      <c r="C16" s="66" t="s">
        <v>137</v>
      </c>
      <c r="D16" s="118">
        <v>13571385</v>
      </c>
      <c r="E16" s="112" t="s">
        <v>176</v>
      </c>
      <c r="F16" s="112" t="s">
        <v>180</v>
      </c>
      <c r="G16" s="118">
        <v>6226884</v>
      </c>
      <c r="H16" s="67">
        <f t="shared" si="0"/>
        <v>0.45882450464709384</v>
      </c>
      <c r="I16" s="121" t="s">
        <v>142</v>
      </c>
    </row>
    <row r="17" spans="1:9" s="44" customFormat="1" ht="34" x14ac:dyDescent="0.2">
      <c r="A17" s="64" t="s">
        <v>0</v>
      </c>
      <c r="B17" s="65" t="s">
        <v>66</v>
      </c>
      <c r="C17" s="66" t="s">
        <v>137</v>
      </c>
      <c r="D17" s="118">
        <v>12047752</v>
      </c>
      <c r="E17" s="112" t="s">
        <v>176</v>
      </c>
      <c r="F17" s="112" t="s">
        <v>180</v>
      </c>
      <c r="G17" s="118">
        <v>5811954</v>
      </c>
      <c r="H17" s="67">
        <f t="shared" si="0"/>
        <v>0.48240983048123831</v>
      </c>
      <c r="I17" s="121" t="s">
        <v>142</v>
      </c>
    </row>
    <row r="18" spans="1:9" s="44" customFormat="1" ht="34" x14ac:dyDescent="0.2">
      <c r="A18" s="64" t="s">
        <v>0</v>
      </c>
      <c r="B18" s="65" t="s">
        <v>67</v>
      </c>
      <c r="C18" s="66" t="s">
        <v>137</v>
      </c>
      <c r="D18" s="118">
        <v>9120567</v>
      </c>
      <c r="E18" s="112" t="s">
        <v>176</v>
      </c>
      <c r="F18" s="112" t="s">
        <v>180</v>
      </c>
      <c r="G18" s="118">
        <v>4560050</v>
      </c>
      <c r="H18" s="67">
        <f t="shared" si="0"/>
        <v>0.49997439852149544</v>
      </c>
      <c r="I18" s="121" t="s">
        <v>142</v>
      </c>
    </row>
    <row r="19" spans="1:9" s="44" customFormat="1" ht="34" x14ac:dyDescent="0.2">
      <c r="A19" s="68" t="s">
        <v>0</v>
      </c>
      <c r="B19" s="69" t="s">
        <v>68</v>
      </c>
      <c r="C19" s="70" t="s">
        <v>137</v>
      </c>
      <c r="D19" s="119">
        <v>9773475</v>
      </c>
      <c r="E19" s="113" t="s">
        <v>176</v>
      </c>
      <c r="F19" s="113" t="s">
        <v>180</v>
      </c>
      <c r="G19" s="119">
        <v>5250553</v>
      </c>
      <c r="H19" s="71">
        <f t="shared" si="0"/>
        <v>0.53722478442928434</v>
      </c>
      <c r="I19" s="122" t="s">
        <v>142</v>
      </c>
    </row>
    <row r="20" spans="1:9" s="47" customFormat="1" ht="34" x14ac:dyDescent="0.2">
      <c r="A20" s="50" t="s">
        <v>1</v>
      </c>
      <c r="B20" s="51" t="s">
        <v>60</v>
      </c>
      <c r="C20" s="52" t="s">
        <v>137</v>
      </c>
      <c r="D20" s="114">
        <v>42633038</v>
      </c>
      <c r="E20" s="108" t="s">
        <v>176</v>
      </c>
      <c r="F20" s="108" t="s">
        <v>180</v>
      </c>
      <c r="G20" s="114">
        <v>21225298</v>
      </c>
      <c r="H20" s="53">
        <f t="shared" si="0"/>
        <v>0.49786032137798858</v>
      </c>
      <c r="I20" s="124" t="s">
        <v>142</v>
      </c>
    </row>
    <row r="21" spans="1:9" s="47" customFormat="1" ht="34" x14ac:dyDescent="0.2">
      <c r="A21" s="54" t="s">
        <v>1</v>
      </c>
      <c r="B21" s="48" t="s">
        <v>61</v>
      </c>
      <c r="C21" s="49" t="s">
        <v>137</v>
      </c>
      <c r="D21" s="115">
        <v>35655973</v>
      </c>
      <c r="E21" s="109" t="s">
        <v>176</v>
      </c>
      <c r="F21" s="109" t="s">
        <v>180</v>
      </c>
      <c r="G21" s="115">
        <v>20713278</v>
      </c>
      <c r="H21" s="55">
        <f t="shared" si="0"/>
        <v>0.5809202850809877</v>
      </c>
      <c r="I21" s="124" t="s">
        <v>142</v>
      </c>
    </row>
    <row r="22" spans="1:9" s="47" customFormat="1" ht="34" x14ac:dyDescent="0.2">
      <c r="A22" s="54" t="s">
        <v>1</v>
      </c>
      <c r="B22" s="48" t="s">
        <v>62</v>
      </c>
      <c r="C22" s="49" t="s">
        <v>137</v>
      </c>
      <c r="D22" s="115">
        <v>59474704</v>
      </c>
      <c r="E22" s="109" t="s">
        <v>176</v>
      </c>
      <c r="F22" s="109" t="s">
        <v>180</v>
      </c>
      <c r="G22" s="115">
        <v>32146667</v>
      </c>
      <c r="H22" s="55">
        <f t="shared" si="0"/>
        <v>0.54050991157517991</v>
      </c>
      <c r="I22" s="124" t="s">
        <v>142</v>
      </c>
    </row>
    <row r="23" spans="1:9" s="47" customFormat="1" ht="34" x14ac:dyDescent="0.2">
      <c r="A23" s="54" t="s">
        <v>1</v>
      </c>
      <c r="B23" s="48" t="s">
        <v>63</v>
      </c>
      <c r="C23" s="49" t="s">
        <v>137</v>
      </c>
      <c r="D23" s="115">
        <v>45707355</v>
      </c>
      <c r="E23" s="109" t="s">
        <v>176</v>
      </c>
      <c r="F23" s="109" t="s">
        <v>180</v>
      </c>
      <c r="G23" s="115">
        <v>26843415</v>
      </c>
      <c r="H23" s="55">
        <f t="shared" si="0"/>
        <v>0.58728874160405908</v>
      </c>
      <c r="I23" s="124" t="s">
        <v>142</v>
      </c>
    </row>
    <row r="24" spans="1:9" s="47" customFormat="1" ht="34" x14ac:dyDescent="0.2">
      <c r="A24" s="54" t="s">
        <v>1</v>
      </c>
      <c r="B24" s="48" t="s">
        <v>64</v>
      </c>
      <c r="C24" s="49" t="s">
        <v>137</v>
      </c>
      <c r="D24" s="115">
        <v>37699405</v>
      </c>
      <c r="E24" s="109" t="s">
        <v>176</v>
      </c>
      <c r="F24" s="109" t="s">
        <v>180</v>
      </c>
      <c r="G24" s="115">
        <v>23330537</v>
      </c>
      <c r="H24" s="55">
        <f t="shared" si="0"/>
        <v>0.61885690238347268</v>
      </c>
      <c r="I24" s="124" t="s">
        <v>142</v>
      </c>
    </row>
    <row r="25" spans="1:9" s="47" customFormat="1" ht="34" x14ac:dyDescent="0.2">
      <c r="A25" s="54" t="s">
        <v>1</v>
      </c>
      <c r="B25" s="48" t="s">
        <v>65</v>
      </c>
      <c r="C25" s="49" t="s">
        <v>137</v>
      </c>
      <c r="D25" s="115">
        <v>32166026</v>
      </c>
      <c r="E25" s="109" t="s">
        <v>176</v>
      </c>
      <c r="F25" s="109" t="s">
        <v>180</v>
      </c>
      <c r="G25" s="115">
        <v>18984346</v>
      </c>
      <c r="H25" s="55">
        <f t="shared" si="0"/>
        <v>0.59019867732495146</v>
      </c>
      <c r="I25" s="124" t="s">
        <v>142</v>
      </c>
    </row>
    <row r="26" spans="1:9" s="47" customFormat="1" ht="34" x14ac:dyDescent="0.2">
      <c r="A26" s="54" t="s">
        <v>1</v>
      </c>
      <c r="B26" s="48" t="s">
        <v>66</v>
      </c>
      <c r="C26" s="49" t="s">
        <v>137</v>
      </c>
      <c r="D26" s="115">
        <v>29834764</v>
      </c>
      <c r="E26" s="109" t="s">
        <v>176</v>
      </c>
      <c r="F26" s="109" t="s">
        <v>180</v>
      </c>
      <c r="G26" s="115">
        <v>18534582</v>
      </c>
      <c r="H26" s="55">
        <f t="shared" si="0"/>
        <v>0.6212411132194644</v>
      </c>
      <c r="I26" s="124" t="s">
        <v>142</v>
      </c>
    </row>
    <row r="27" spans="1:9" s="47" customFormat="1" ht="34" x14ac:dyDescent="0.2">
      <c r="A27" s="54" t="s">
        <v>1</v>
      </c>
      <c r="B27" s="48" t="s">
        <v>67</v>
      </c>
      <c r="C27" s="49" t="s">
        <v>137</v>
      </c>
      <c r="D27" s="115">
        <v>38574720</v>
      </c>
      <c r="E27" s="109" t="s">
        <v>176</v>
      </c>
      <c r="F27" s="109" t="s">
        <v>180</v>
      </c>
      <c r="G27" s="115">
        <v>22464565</v>
      </c>
      <c r="H27" s="55">
        <f t="shared" si="0"/>
        <v>0.58236495300549163</v>
      </c>
      <c r="I27" s="124" t="s">
        <v>142</v>
      </c>
    </row>
    <row r="28" spans="1:9" s="47" customFormat="1" ht="34" x14ac:dyDescent="0.2">
      <c r="A28" s="56" t="s">
        <v>1</v>
      </c>
      <c r="B28" s="57" t="s">
        <v>68</v>
      </c>
      <c r="C28" s="58" t="s">
        <v>137</v>
      </c>
      <c r="D28" s="116">
        <v>42179876</v>
      </c>
      <c r="E28" s="110" t="s">
        <v>176</v>
      </c>
      <c r="F28" s="110" t="s">
        <v>180</v>
      </c>
      <c r="G28" s="116">
        <v>23586981</v>
      </c>
      <c r="H28" s="59">
        <f t="shared" si="0"/>
        <v>0.55919986583175352</v>
      </c>
      <c r="I28" s="124" t="s">
        <v>142</v>
      </c>
    </row>
    <row r="29" spans="1:9" ht="34" x14ac:dyDescent="0.2">
      <c r="A29" s="60" t="s">
        <v>3</v>
      </c>
      <c r="B29" s="61" t="s">
        <v>60</v>
      </c>
      <c r="C29" s="62" t="s">
        <v>137</v>
      </c>
      <c r="D29" s="117">
        <v>30817889</v>
      </c>
      <c r="E29" s="111" t="s">
        <v>176</v>
      </c>
      <c r="F29" s="111" t="s">
        <v>180</v>
      </c>
      <c r="G29" s="117">
        <v>24694137</v>
      </c>
      <c r="H29" s="138">
        <f t="shared" si="0"/>
        <v>0.80129229487457754</v>
      </c>
      <c r="I29" s="140" t="s">
        <v>142</v>
      </c>
    </row>
    <row r="30" spans="1:9" ht="34" x14ac:dyDescent="0.2">
      <c r="A30" s="64" t="s">
        <v>3</v>
      </c>
      <c r="B30" s="65" t="s">
        <v>61</v>
      </c>
      <c r="C30" s="66" t="s">
        <v>137</v>
      </c>
      <c r="D30" s="118">
        <v>37439363</v>
      </c>
      <c r="E30" s="112" t="s">
        <v>176</v>
      </c>
      <c r="F30" s="112" t="s">
        <v>180</v>
      </c>
      <c r="G30" s="118">
        <v>30334364</v>
      </c>
      <c r="H30" s="137">
        <f t="shared" si="0"/>
        <v>0.81022649877883868</v>
      </c>
      <c r="I30" s="141" t="s">
        <v>142</v>
      </c>
    </row>
    <row r="31" spans="1:9" ht="34" x14ac:dyDescent="0.2">
      <c r="A31" s="64" t="s">
        <v>3</v>
      </c>
      <c r="B31" s="65" t="s">
        <v>62</v>
      </c>
      <c r="C31" s="66" t="s">
        <v>137</v>
      </c>
      <c r="D31" s="118">
        <v>21711264</v>
      </c>
      <c r="E31" s="112" t="s">
        <v>176</v>
      </c>
      <c r="F31" s="112" t="s">
        <v>180</v>
      </c>
      <c r="G31" s="118">
        <v>17489356</v>
      </c>
      <c r="H31" s="137">
        <f t="shared" si="0"/>
        <v>0.80554296608433296</v>
      </c>
      <c r="I31" s="141" t="s">
        <v>142</v>
      </c>
    </row>
    <row r="32" spans="1:9" s="47" customFormat="1" ht="34" x14ac:dyDescent="0.2">
      <c r="A32" s="64" t="s">
        <v>3</v>
      </c>
      <c r="B32" s="65" t="s">
        <v>63</v>
      </c>
      <c r="C32" s="66" t="s">
        <v>137</v>
      </c>
      <c r="D32" s="118">
        <v>32833599</v>
      </c>
      <c r="E32" s="112" t="s">
        <v>176</v>
      </c>
      <c r="F32" s="112" t="s">
        <v>180</v>
      </c>
      <c r="G32" s="118">
        <v>26857931</v>
      </c>
      <c r="H32" s="137">
        <f t="shared" si="0"/>
        <v>0.81800143200871767</v>
      </c>
      <c r="I32" s="141" t="s">
        <v>142</v>
      </c>
    </row>
    <row r="33" spans="1:9" s="47" customFormat="1" ht="34" x14ac:dyDescent="0.2">
      <c r="A33" s="64" t="s">
        <v>3</v>
      </c>
      <c r="B33" s="65" t="s">
        <v>65</v>
      </c>
      <c r="C33" s="66" t="s">
        <v>137</v>
      </c>
      <c r="D33" s="118">
        <v>35223683</v>
      </c>
      <c r="E33" s="112" t="s">
        <v>176</v>
      </c>
      <c r="F33" s="112" t="s">
        <v>180</v>
      </c>
      <c r="G33" s="118">
        <v>27122271</v>
      </c>
      <c r="H33" s="137">
        <f t="shared" si="0"/>
        <v>0.77000099620474105</v>
      </c>
      <c r="I33" s="141" t="s">
        <v>142</v>
      </c>
    </row>
    <row r="34" spans="1:9" s="47" customFormat="1" ht="34" x14ac:dyDescent="0.2">
      <c r="A34" s="136" t="s">
        <v>3</v>
      </c>
      <c r="B34" s="65" t="s">
        <v>66</v>
      </c>
      <c r="C34" s="66" t="s">
        <v>137</v>
      </c>
      <c r="D34" s="118">
        <v>24599382</v>
      </c>
      <c r="E34" s="112" t="s">
        <v>176</v>
      </c>
      <c r="F34" s="112" t="s">
        <v>180</v>
      </c>
      <c r="G34" s="118">
        <v>20072365</v>
      </c>
      <c r="H34" s="137">
        <f t="shared" si="0"/>
        <v>0.81597029551392797</v>
      </c>
      <c r="I34" s="141" t="s">
        <v>142</v>
      </c>
    </row>
    <row r="35" spans="1:9" s="47" customFormat="1" ht="34" x14ac:dyDescent="0.2">
      <c r="A35" s="136" t="s">
        <v>3</v>
      </c>
      <c r="B35" s="65" t="s">
        <v>67</v>
      </c>
      <c r="C35" s="66" t="s">
        <v>137</v>
      </c>
      <c r="D35" s="118">
        <v>27913985</v>
      </c>
      <c r="E35" s="112" t="s">
        <v>176</v>
      </c>
      <c r="F35" s="112" t="s">
        <v>180</v>
      </c>
      <c r="G35" s="118">
        <v>22289034</v>
      </c>
      <c r="H35" s="137">
        <f t="shared" si="0"/>
        <v>0.79848986090663876</v>
      </c>
      <c r="I35" s="141" t="s">
        <v>142</v>
      </c>
    </row>
    <row r="36" spans="1:9" s="47" customFormat="1" ht="34" x14ac:dyDescent="0.2">
      <c r="A36" s="68" t="s">
        <v>3</v>
      </c>
      <c r="B36" s="69" t="s">
        <v>68</v>
      </c>
      <c r="C36" s="70" t="s">
        <v>137</v>
      </c>
      <c r="D36" s="119">
        <v>44380258</v>
      </c>
      <c r="E36" s="113" t="s">
        <v>176</v>
      </c>
      <c r="F36" s="113" t="s">
        <v>180</v>
      </c>
      <c r="G36" s="119">
        <v>34559803</v>
      </c>
      <c r="H36" s="139">
        <f t="shared" si="0"/>
        <v>0.77872019130668413</v>
      </c>
      <c r="I36" s="142" t="s">
        <v>142</v>
      </c>
    </row>
    <row r="37" spans="1:9" s="47" customFormat="1" ht="34" x14ac:dyDescent="0.2">
      <c r="A37" s="54" t="s">
        <v>134</v>
      </c>
      <c r="B37" s="48" t="s">
        <v>60</v>
      </c>
      <c r="C37" s="49" t="s">
        <v>137</v>
      </c>
      <c r="D37" s="115">
        <v>41705050</v>
      </c>
      <c r="E37" s="109" t="s">
        <v>176</v>
      </c>
      <c r="F37" s="109" t="s">
        <v>180</v>
      </c>
      <c r="G37" s="115">
        <v>16826343</v>
      </c>
      <c r="H37" s="55">
        <f t="shared" si="0"/>
        <v>0.40346056412832498</v>
      </c>
      <c r="I37" s="124" t="s">
        <v>142</v>
      </c>
    </row>
    <row r="38" spans="1:9" s="47" customFormat="1" ht="34" x14ac:dyDescent="0.2">
      <c r="A38" s="54" t="s">
        <v>134</v>
      </c>
      <c r="B38" s="48" t="s">
        <v>61</v>
      </c>
      <c r="C38" s="49" t="s">
        <v>137</v>
      </c>
      <c r="D38" s="115">
        <v>9511836</v>
      </c>
      <c r="E38" s="109" t="s">
        <v>176</v>
      </c>
      <c r="F38" s="109" t="s">
        <v>180</v>
      </c>
      <c r="G38" s="115">
        <v>4897485</v>
      </c>
      <c r="H38" s="55">
        <f t="shared" si="0"/>
        <v>0.5148832465151838</v>
      </c>
      <c r="I38" s="124" t="s">
        <v>142</v>
      </c>
    </row>
    <row r="39" spans="1:9" s="47" customFormat="1" ht="34" x14ac:dyDescent="0.2">
      <c r="A39" s="54" t="s">
        <v>134</v>
      </c>
      <c r="B39" s="48" t="s">
        <v>63</v>
      </c>
      <c r="C39" s="49" t="s">
        <v>137</v>
      </c>
      <c r="D39" s="115">
        <v>21631838</v>
      </c>
      <c r="E39" s="109" t="s">
        <v>176</v>
      </c>
      <c r="F39" s="109" t="s">
        <v>180</v>
      </c>
      <c r="G39" s="115">
        <v>8855870</v>
      </c>
      <c r="H39" s="55">
        <f t="shared" si="0"/>
        <v>0.40939054739592634</v>
      </c>
      <c r="I39" s="124" t="s">
        <v>142</v>
      </c>
    </row>
    <row r="40" spans="1:9" s="47" customFormat="1" ht="34" x14ac:dyDescent="0.2">
      <c r="A40" s="54" t="s">
        <v>134</v>
      </c>
      <c r="B40" s="48" t="s">
        <v>64</v>
      </c>
      <c r="C40" s="49" t="s">
        <v>137</v>
      </c>
      <c r="D40" s="115">
        <v>15845447</v>
      </c>
      <c r="E40" s="109" t="s">
        <v>176</v>
      </c>
      <c r="F40" s="109" t="s">
        <v>180</v>
      </c>
      <c r="G40" s="115">
        <v>7926998</v>
      </c>
      <c r="H40" s="55">
        <f t="shared" si="0"/>
        <v>0.50026976203322004</v>
      </c>
      <c r="I40" s="124" t="s">
        <v>142</v>
      </c>
    </row>
    <row r="41" spans="1:9" s="47" customFormat="1" ht="34" x14ac:dyDescent="0.2">
      <c r="A41" s="54" t="s">
        <v>134</v>
      </c>
      <c r="B41" s="48" t="s">
        <v>66</v>
      </c>
      <c r="C41" s="49" t="s">
        <v>137</v>
      </c>
      <c r="D41" s="115">
        <v>27901072</v>
      </c>
      <c r="E41" s="109" t="s">
        <v>176</v>
      </c>
      <c r="F41" s="109" t="s">
        <v>180</v>
      </c>
      <c r="G41" s="115">
        <v>12043183</v>
      </c>
      <c r="H41" s="55">
        <f t="shared" si="0"/>
        <v>0.43163871983126667</v>
      </c>
      <c r="I41" s="124" t="s">
        <v>142</v>
      </c>
    </row>
    <row r="42" spans="1:9" s="47" customFormat="1" ht="34" x14ac:dyDescent="0.2">
      <c r="A42" s="56" t="s">
        <v>134</v>
      </c>
      <c r="B42" s="57" t="s">
        <v>67</v>
      </c>
      <c r="C42" s="58" t="s">
        <v>137</v>
      </c>
      <c r="D42" s="116">
        <v>20346948</v>
      </c>
      <c r="E42" s="110" t="s">
        <v>176</v>
      </c>
      <c r="F42" s="110" t="s">
        <v>180</v>
      </c>
      <c r="G42" s="116">
        <v>9875907</v>
      </c>
      <c r="H42" s="59">
        <f t="shared" si="0"/>
        <v>0.48537534965931989</v>
      </c>
      <c r="I42" s="125" t="s">
        <v>142</v>
      </c>
    </row>
    <row r="43" spans="1:9" s="47" customFormat="1" ht="16" x14ac:dyDescent="0.2">
      <c r="G43" s="115"/>
    </row>
    <row r="44" spans="1:9" s="47" customFormat="1" ht="16" x14ac:dyDescent="0.2"/>
    <row r="45" spans="1:9" s="47" customFormat="1" ht="16" x14ac:dyDescent="0.2"/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3"/>
  <sheetViews>
    <sheetView zoomScale="125" zoomScaleNormal="125" workbookViewId="0">
      <pane ySplit="1" topLeftCell="A2" activePane="bottomLeft" state="frozen"/>
      <selection pane="bottomLeft" activeCell="J72" sqref="J72"/>
    </sheetView>
  </sheetViews>
  <sheetFormatPr baseColWidth="10" defaultRowHeight="16" x14ac:dyDescent="0.2"/>
  <cols>
    <col min="1" max="1" width="16.33203125" style="73" bestFit="1" customWidth="1"/>
    <col min="2" max="2" width="8.1640625" style="73" bestFit="1" customWidth="1"/>
    <col min="3" max="3" width="17.1640625" style="73" bestFit="1" customWidth="1"/>
    <col min="4" max="6" width="17.33203125" style="105" customWidth="1"/>
    <col min="7" max="7" width="14.1640625" style="105" bestFit="1" customWidth="1"/>
    <col min="8" max="8" width="7.83203125" style="105" bestFit="1" customWidth="1"/>
    <col min="9" max="9" width="12.5" style="105" bestFit="1" customWidth="1"/>
    <col min="10" max="10" width="22" style="105" bestFit="1" customWidth="1"/>
    <col min="11" max="11" width="17.6640625" style="73" bestFit="1" customWidth="1"/>
    <col min="12" max="12" width="14.33203125" style="126" customWidth="1"/>
    <col min="13" max="13" width="15.33203125" style="126" customWidth="1"/>
    <col min="14" max="14" width="6" style="73" customWidth="1"/>
    <col min="15" max="16384" width="10.83203125" style="73"/>
  </cols>
  <sheetData>
    <row r="1" spans="1:16" s="72" customFormat="1" ht="68" x14ac:dyDescent="0.2">
      <c r="A1" s="21" t="s">
        <v>170</v>
      </c>
      <c r="B1" s="21" t="s">
        <v>171</v>
      </c>
      <c r="C1" s="21" t="s">
        <v>172</v>
      </c>
      <c r="D1" s="21" t="s">
        <v>214</v>
      </c>
      <c r="E1" s="21" t="s">
        <v>215</v>
      </c>
      <c r="F1" s="21" t="s">
        <v>216</v>
      </c>
      <c r="G1" s="21" t="s">
        <v>173</v>
      </c>
      <c r="H1" s="21" t="s">
        <v>174</v>
      </c>
      <c r="I1" s="21" t="s">
        <v>178</v>
      </c>
      <c r="J1" s="21" t="s">
        <v>140</v>
      </c>
      <c r="K1" s="21" t="s">
        <v>212</v>
      </c>
      <c r="L1" s="127" t="s">
        <v>192</v>
      </c>
      <c r="M1" s="127" t="s">
        <v>193</v>
      </c>
    </row>
    <row r="2" spans="1:16" x14ac:dyDescent="0.2">
      <c r="A2" s="99" t="s">
        <v>2</v>
      </c>
      <c r="B2" s="100" t="s">
        <v>23</v>
      </c>
      <c r="C2" s="99" t="s">
        <v>138</v>
      </c>
      <c r="D2" s="106">
        <f>SUM(E2:F2)</f>
        <v>46245100</v>
      </c>
      <c r="E2" s="106">
        <v>14896534</v>
      </c>
      <c r="F2" s="106">
        <v>31348566</v>
      </c>
      <c r="G2" s="103" t="s">
        <v>141</v>
      </c>
      <c r="H2" s="106" t="s">
        <v>175</v>
      </c>
      <c r="I2" s="106" t="s">
        <v>179</v>
      </c>
      <c r="J2" s="106">
        <v>36088587</v>
      </c>
      <c r="K2" s="99">
        <v>1.5</v>
      </c>
      <c r="L2" s="106" t="s">
        <v>177</v>
      </c>
      <c r="M2" s="106" t="s">
        <v>177</v>
      </c>
      <c r="O2" s="143" t="s">
        <v>194</v>
      </c>
      <c r="P2" s="73" t="s">
        <v>195</v>
      </c>
    </row>
    <row r="3" spans="1:16" x14ac:dyDescent="0.2">
      <c r="A3" s="99" t="s">
        <v>2</v>
      </c>
      <c r="B3" s="100" t="s">
        <v>23</v>
      </c>
      <c r="C3" s="99" t="s">
        <v>22</v>
      </c>
      <c r="D3" s="106">
        <v>24128380</v>
      </c>
      <c r="E3" s="106">
        <v>24128380</v>
      </c>
      <c r="F3" s="106" t="s">
        <v>177</v>
      </c>
      <c r="G3" s="103" t="s">
        <v>142</v>
      </c>
      <c r="H3" s="106" t="s">
        <v>175</v>
      </c>
      <c r="I3" s="106" t="s">
        <v>179</v>
      </c>
      <c r="J3" s="106">
        <v>15239428</v>
      </c>
      <c r="K3" s="99">
        <v>12.64</v>
      </c>
      <c r="L3" s="106">
        <v>52025</v>
      </c>
      <c r="M3" s="106">
        <v>48376</v>
      </c>
      <c r="O3" s="143" t="s">
        <v>196</v>
      </c>
      <c r="P3" s="73" t="s">
        <v>197</v>
      </c>
    </row>
    <row r="4" spans="1:16" x14ac:dyDescent="0.2">
      <c r="A4" s="99" t="s">
        <v>2</v>
      </c>
      <c r="B4" s="100" t="s">
        <v>23</v>
      </c>
      <c r="C4" s="99" t="s">
        <v>139</v>
      </c>
      <c r="D4" s="106">
        <v>12956918</v>
      </c>
      <c r="E4" s="106">
        <v>12956918</v>
      </c>
      <c r="F4" s="106" t="s">
        <v>177</v>
      </c>
      <c r="G4" s="103" t="s">
        <v>142</v>
      </c>
      <c r="H4" s="106" t="s">
        <v>175</v>
      </c>
      <c r="I4" s="106" t="s">
        <v>179</v>
      </c>
      <c r="J4" s="106">
        <v>9110755</v>
      </c>
      <c r="K4" s="99">
        <v>15.47</v>
      </c>
      <c r="L4" s="106">
        <v>17306</v>
      </c>
      <c r="M4" s="106">
        <v>16510</v>
      </c>
      <c r="O4" s="143" t="s">
        <v>198</v>
      </c>
      <c r="P4" s="73" t="s">
        <v>199</v>
      </c>
    </row>
    <row r="5" spans="1:16" x14ac:dyDescent="0.2">
      <c r="A5" s="99" t="s">
        <v>2</v>
      </c>
      <c r="B5" s="100" t="s">
        <v>24</v>
      </c>
      <c r="C5" s="99" t="s">
        <v>138</v>
      </c>
      <c r="D5" s="106">
        <f>SUM(E5:F5)</f>
        <v>37657731</v>
      </c>
      <c r="E5" s="106">
        <v>13726416</v>
      </c>
      <c r="F5" s="106">
        <v>23931315</v>
      </c>
      <c r="G5" s="103" t="s">
        <v>141</v>
      </c>
      <c r="H5" s="106" t="s">
        <v>175</v>
      </c>
      <c r="I5" s="106" t="s">
        <v>179</v>
      </c>
      <c r="J5" s="106">
        <v>28964736</v>
      </c>
      <c r="K5" s="99">
        <v>1.37</v>
      </c>
      <c r="L5" s="106" t="s">
        <v>177</v>
      </c>
      <c r="M5" s="106" t="s">
        <v>177</v>
      </c>
    </row>
    <row r="6" spans="1:16" x14ac:dyDescent="0.2">
      <c r="A6" s="99" t="s">
        <v>2</v>
      </c>
      <c r="B6" s="100" t="s">
        <v>24</v>
      </c>
      <c r="C6" s="99" t="s">
        <v>22</v>
      </c>
      <c r="D6" s="106">
        <v>25794033</v>
      </c>
      <c r="E6" s="106">
        <v>25794033</v>
      </c>
      <c r="F6" s="106" t="s">
        <v>177</v>
      </c>
      <c r="G6" s="103" t="s">
        <v>142</v>
      </c>
      <c r="H6" s="106" t="s">
        <v>175</v>
      </c>
      <c r="I6" s="106" t="s">
        <v>179</v>
      </c>
      <c r="J6" s="106">
        <v>17256534</v>
      </c>
      <c r="K6" s="99">
        <v>13.68</v>
      </c>
      <c r="L6" s="106">
        <v>55624</v>
      </c>
      <c r="M6" s="106">
        <v>49706</v>
      </c>
      <c r="O6" s="73" t="s">
        <v>213</v>
      </c>
    </row>
    <row r="7" spans="1:16" x14ac:dyDescent="0.2">
      <c r="A7" s="99" t="s">
        <v>2</v>
      </c>
      <c r="B7" s="100" t="s">
        <v>24</v>
      </c>
      <c r="C7" s="99" t="s">
        <v>139</v>
      </c>
      <c r="D7" s="106">
        <v>13504206</v>
      </c>
      <c r="E7" s="106">
        <v>13504206</v>
      </c>
      <c r="F7" s="106" t="s">
        <v>177</v>
      </c>
      <c r="G7" s="103" t="s">
        <v>142</v>
      </c>
      <c r="H7" s="106" t="s">
        <v>175</v>
      </c>
      <c r="I7" s="106" t="s">
        <v>179</v>
      </c>
      <c r="J7" s="106">
        <v>9065792</v>
      </c>
      <c r="K7" s="99">
        <v>15.77</v>
      </c>
      <c r="L7" s="106">
        <v>17202</v>
      </c>
      <c r="M7" s="106">
        <v>16484</v>
      </c>
    </row>
    <row r="8" spans="1:16" x14ac:dyDescent="0.2">
      <c r="A8" s="99" t="s">
        <v>2</v>
      </c>
      <c r="B8" s="100" t="s">
        <v>13</v>
      </c>
      <c r="C8" s="99" t="s">
        <v>138</v>
      </c>
      <c r="D8" s="106">
        <f>SUM(E8:F8)</f>
        <v>49163688</v>
      </c>
      <c r="E8" s="106">
        <v>16333868</v>
      </c>
      <c r="F8" s="106">
        <v>32829820</v>
      </c>
      <c r="G8" s="103" t="s">
        <v>141</v>
      </c>
      <c r="H8" s="106" t="s">
        <v>175</v>
      </c>
      <c r="I8" s="106" t="s">
        <v>179</v>
      </c>
      <c r="J8" s="106">
        <v>38050864</v>
      </c>
      <c r="K8" s="99">
        <v>1.53</v>
      </c>
      <c r="L8" s="106" t="s">
        <v>177</v>
      </c>
      <c r="M8" s="106" t="s">
        <v>177</v>
      </c>
    </row>
    <row r="9" spans="1:16" x14ac:dyDescent="0.2">
      <c r="A9" s="99" t="s">
        <v>2</v>
      </c>
      <c r="B9" s="100" t="s">
        <v>13</v>
      </c>
      <c r="C9" s="99" t="s">
        <v>22</v>
      </c>
      <c r="D9" s="106">
        <v>27245918</v>
      </c>
      <c r="E9" s="106">
        <v>27245918</v>
      </c>
      <c r="F9" s="106" t="s">
        <v>177</v>
      </c>
      <c r="G9" s="103" t="s">
        <v>142</v>
      </c>
      <c r="H9" s="106" t="s">
        <v>175</v>
      </c>
      <c r="I9" s="106" t="s">
        <v>179</v>
      </c>
      <c r="J9" s="106">
        <v>16847443</v>
      </c>
      <c r="K9" s="99">
        <v>12.05</v>
      </c>
      <c r="L9" s="106">
        <v>52685</v>
      </c>
      <c r="M9" s="106">
        <v>47712</v>
      </c>
    </row>
    <row r="10" spans="1:16" x14ac:dyDescent="0.2">
      <c r="A10" s="99" t="s">
        <v>2</v>
      </c>
      <c r="B10" s="100" t="s">
        <v>13</v>
      </c>
      <c r="C10" s="99" t="s">
        <v>139</v>
      </c>
      <c r="D10" s="106">
        <v>12828871</v>
      </c>
      <c r="E10" s="106">
        <v>12828871</v>
      </c>
      <c r="F10" s="106" t="s">
        <v>177</v>
      </c>
      <c r="G10" s="103" t="s">
        <v>142</v>
      </c>
      <c r="H10" s="106" t="s">
        <v>175</v>
      </c>
      <c r="I10" s="106" t="s">
        <v>179</v>
      </c>
      <c r="J10" s="106">
        <v>7700065</v>
      </c>
      <c r="K10" s="99">
        <v>14.84</v>
      </c>
      <c r="L10" s="106">
        <v>16703</v>
      </c>
      <c r="M10" s="106">
        <v>16247</v>
      </c>
    </row>
    <row r="11" spans="1:16" x14ac:dyDescent="0.2">
      <c r="A11" s="99" t="s">
        <v>2</v>
      </c>
      <c r="B11" s="100" t="s">
        <v>26</v>
      </c>
      <c r="C11" s="99" t="s">
        <v>138</v>
      </c>
      <c r="D11" s="106">
        <f>SUM(E11:F11)</f>
        <v>37439950</v>
      </c>
      <c r="E11" s="106">
        <v>12534641</v>
      </c>
      <c r="F11" s="106">
        <v>24905309</v>
      </c>
      <c r="G11" s="103" t="s">
        <v>141</v>
      </c>
      <c r="H11" s="106" t="s">
        <v>175</v>
      </c>
      <c r="I11" s="106" t="s">
        <v>179</v>
      </c>
      <c r="J11" s="106">
        <v>28517748</v>
      </c>
      <c r="K11" s="99">
        <v>1.77</v>
      </c>
      <c r="L11" s="106" t="s">
        <v>177</v>
      </c>
      <c r="M11" s="106" t="s">
        <v>177</v>
      </c>
    </row>
    <row r="12" spans="1:16" x14ac:dyDescent="0.2">
      <c r="A12" s="99" t="s">
        <v>2</v>
      </c>
      <c r="B12" s="100" t="s">
        <v>26</v>
      </c>
      <c r="C12" s="99" t="s">
        <v>22</v>
      </c>
      <c r="D12" s="106">
        <v>33032644</v>
      </c>
      <c r="E12" s="106">
        <v>33032644</v>
      </c>
      <c r="F12" s="106" t="s">
        <v>177</v>
      </c>
      <c r="G12" s="103" t="s">
        <v>142</v>
      </c>
      <c r="H12" s="106" t="s">
        <v>175</v>
      </c>
      <c r="I12" s="106" t="s">
        <v>179</v>
      </c>
      <c r="J12" s="106">
        <v>23987863</v>
      </c>
      <c r="K12" s="99">
        <v>15.81</v>
      </c>
      <c r="L12" s="106">
        <v>53787</v>
      </c>
      <c r="M12" s="106">
        <v>50013</v>
      </c>
    </row>
    <row r="13" spans="1:16" x14ac:dyDescent="0.2">
      <c r="A13" s="99" t="s">
        <v>2</v>
      </c>
      <c r="B13" s="100" t="s">
        <v>26</v>
      </c>
      <c r="C13" s="99" t="s">
        <v>139</v>
      </c>
      <c r="D13" s="106">
        <v>11520584</v>
      </c>
      <c r="E13" s="106">
        <v>11520584</v>
      </c>
      <c r="F13" s="106" t="s">
        <v>177</v>
      </c>
      <c r="G13" s="103" t="s">
        <v>142</v>
      </c>
      <c r="H13" s="106" t="s">
        <v>175</v>
      </c>
      <c r="I13" s="106" t="s">
        <v>179</v>
      </c>
      <c r="J13" s="106">
        <v>7567822</v>
      </c>
      <c r="K13" s="99">
        <v>14.9</v>
      </c>
      <c r="L13" s="106">
        <v>16177</v>
      </c>
      <c r="M13" s="106">
        <v>15859</v>
      </c>
    </row>
    <row r="14" spans="1:16" x14ac:dyDescent="0.2">
      <c r="A14" s="99" t="s">
        <v>2</v>
      </c>
      <c r="B14" s="100" t="s">
        <v>27</v>
      </c>
      <c r="C14" s="99" t="s">
        <v>138</v>
      </c>
      <c r="D14" s="106">
        <f>SUM(E14:F14)</f>
        <v>40108960</v>
      </c>
      <c r="E14" s="106">
        <v>14057884</v>
      </c>
      <c r="F14" s="106">
        <v>26051076</v>
      </c>
      <c r="G14" s="103" t="s">
        <v>141</v>
      </c>
      <c r="H14" s="106" t="s">
        <v>175</v>
      </c>
      <c r="I14" s="106" t="s">
        <v>179</v>
      </c>
      <c r="J14" s="106">
        <v>30698828</v>
      </c>
      <c r="K14" s="99">
        <v>1.52</v>
      </c>
      <c r="L14" s="106" t="s">
        <v>177</v>
      </c>
      <c r="M14" s="106" t="s">
        <v>177</v>
      </c>
    </row>
    <row r="15" spans="1:16" x14ac:dyDescent="0.2">
      <c r="A15" s="99" t="s">
        <v>2</v>
      </c>
      <c r="B15" s="100" t="s">
        <v>27</v>
      </c>
      <c r="C15" s="99" t="s">
        <v>22</v>
      </c>
      <c r="D15" s="106">
        <v>32442191</v>
      </c>
      <c r="E15" s="106">
        <v>32442191</v>
      </c>
      <c r="F15" s="106" t="s">
        <v>177</v>
      </c>
      <c r="G15" s="103" t="s">
        <v>142</v>
      </c>
      <c r="H15" s="106" t="s">
        <v>175</v>
      </c>
      <c r="I15" s="106" t="s">
        <v>179</v>
      </c>
      <c r="J15" s="106">
        <v>19542880</v>
      </c>
      <c r="K15" s="99">
        <v>13.01</v>
      </c>
      <c r="L15" s="106">
        <v>56828</v>
      </c>
      <c r="M15" s="106">
        <v>51267</v>
      </c>
    </row>
    <row r="16" spans="1:16" x14ac:dyDescent="0.2">
      <c r="A16" s="99" t="s">
        <v>2</v>
      </c>
      <c r="B16" s="100" t="s">
        <v>27</v>
      </c>
      <c r="C16" s="99" t="s">
        <v>139</v>
      </c>
      <c r="D16" s="106">
        <v>11394407</v>
      </c>
      <c r="E16" s="106">
        <v>11394407</v>
      </c>
      <c r="F16" s="106" t="s">
        <v>177</v>
      </c>
      <c r="G16" s="103" t="s">
        <v>142</v>
      </c>
      <c r="H16" s="106" t="s">
        <v>175</v>
      </c>
      <c r="I16" s="106" t="s">
        <v>179</v>
      </c>
      <c r="J16" s="106">
        <v>7746664</v>
      </c>
      <c r="K16" s="99">
        <v>14.82</v>
      </c>
      <c r="L16" s="106">
        <v>16755</v>
      </c>
      <c r="M16" s="106">
        <v>16288</v>
      </c>
    </row>
    <row r="17" spans="1:13" x14ac:dyDescent="0.2">
      <c r="A17" s="99" t="s">
        <v>2</v>
      </c>
      <c r="B17" s="100" t="s">
        <v>28</v>
      </c>
      <c r="C17" s="99" t="s">
        <v>138</v>
      </c>
      <c r="D17" s="106">
        <f>SUM(E17:F17)</f>
        <v>35988383</v>
      </c>
      <c r="E17" s="106">
        <v>11562946</v>
      </c>
      <c r="F17" s="106">
        <v>24425437</v>
      </c>
      <c r="G17" s="103" t="s">
        <v>141</v>
      </c>
      <c r="H17" s="106" t="s">
        <v>175</v>
      </c>
      <c r="I17" s="106" t="s">
        <v>179</v>
      </c>
      <c r="J17" s="106">
        <v>27882440</v>
      </c>
      <c r="K17" s="99">
        <v>1.54</v>
      </c>
      <c r="L17" s="106" t="s">
        <v>177</v>
      </c>
      <c r="M17" s="106" t="s">
        <v>177</v>
      </c>
    </row>
    <row r="18" spans="1:13" x14ac:dyDescent="0.2">
      <c r="A18" s="99" t="s">
        <v>2</v>
      </c>
      <c r="B18" s="100" t="s">
        <v>28</v>
      </c>
      <c r="C18" s="99" t="s">
        <v>22</v>
      </c>
      <c r="D18" s="106">
        <v>31239719</v>
      </c>
      <c r="E18" s="106">
        <v>31239719</v>
      </c>
      <c r="F18" s="106" t="s">
        <v>177</v>
      </c>
      <c r="G18" s="103" t="s">
        <v>142</v>
      </c>
      <c r="H18" s="106" t="s">
        <v>175</v>
      </c>
      <c r="I18" s="106" t="s">
        <v>179</v>
      </c>
      <c r="J18" s="106">
        <v>23457406</v>
      </c>
      <c r="K18" s="99">
        <v>15.71</v>
      </c>
      <c r="L18" s="106">
        <v>59048</v>
      </c>
      <c r="M18" s="106">
        <v>54116</v>
      </c>
    </row>
    <row r="19" spans="1:13" x14ac:dyDescent="0.2">
      <c r="A19" s="99" t="s">
        <v>2</v>
      </c>
      <c r="B19" s="100" t="s">
        <v>28</v>
      </c>
      <c r="C19" s="99" t="s">
        <v>139</v>
      </c>
      <c r="D19" s="106">
        <v>12927738</v>
      </c>
      <c r="E19" s="106">
        <v>12927738</v>
      </c>
      <c r="F19" s="106" t="s">
        <v>177</v>
      </c>
      <c r="G19" s="103" t="s">
        <v>142</v>
      </c>
      <c r="H19" s="106" t="s">
        <v>175</v>
      </c>
      <c r="I19" s="106" t="s">
        <v>179</v>
      </c>
      <c r="J19" s="106">
        <v>7291593</v>
      </c>
      <c r="K19" s="99">
        <v>14.28</v>
      </c>
      <c r="L19" s="106">
        <v>16725</v>
      </c>
      <c r="M19" s="106">
        <v>16162</v>
      </c>
    </row>
    <row r="20" spans="1:13" x14ac:dyDescent="0.2">
      <c r="A20" s="101" t="s">
        <v>0</v>
      </c>
      <c r="B20" s="102" t="s">
        <v>16</v>
      </c>
      <c r="C20" s="101" t="s">
        <v>138</v>
      </c>
      <c r="D20" s="107">
        <f>SUM(E20:F20)</f>
        <v>34480760</v>
      </c>
      <c r="E20" s="107">
        <v>10339155</v>
      </c>
      <c r="F20" s="107">
        <v>24141605</v>
      </c>
      <c r="G20" s="104" t="s">
        <v>141</v>
      </c>
      <c r="H20" s="107" t="s">
        <v>175</v>
      </c>
      <c r="I20" s="107" t="s">
        <v>179</v>
      </c>
      <c r="J20" s="107">
        <v>27945456</v>
      </c>
      <c r="K20" s="101">
        <v>1.1499999999999999</v>
      </c>
      <c r="L20" s="107" t="s">
        <v>177</v>
      </c>
      <c r="M20" s="107" t="s">
        <v>177</v>
      </c>
    </row>
    <row r="21" spans="1:13" x14ac:dyDescent="0.2">
      <c r="A21" s="101" t="s">
        <v>0</v>
      </c>
      <c r="B21" s="102" t="s">
        <v>16</v>
      </c>
      <c r="C21" s="101" t="s">
        <v>22</v>
      </c>
      <c r="D21" s="107">
        <v>20867153</v>
      </c>
      <c r="E21" s="107">
        <v>20867153</v>
      </c>
      <c r="F21" s="107" t="s">
        <v>177</v>
      </c>
      <c r="G21" s="104" t="s">
        <v>142</v>
      </c>
      <c r="H21" s="107" t="s">
        <v>175</v>
      </c>
      <c r="I21" s="107" t="s">
        <v>179</v>
      </c>
      <c r="J21" s="107">
        <v>16319910</v>
      </c>
      <c r="K21" s="101">
        <v>15.03</v>
      </c>
      <c r="L21" s="107">
        <v>65324</v>
      </c>
      <c r="M21" s="107">
        <v>57762</v>
      </c>
    </row>
    <row r="22" spans="1:13" x14ac:dyDescent="0.2">
      <c r="A22" s="101" t="s">
        <v>0</v>
      </c>
      <c r="B22" s="102" t="s">
        <v>16</v>
      </c>
      <c r="C22" s="101" t="s">
        <v>139</v>
      </c>
      <c r="D22" s="107">
        <v>17238068</v>
      </c>
      <c r="E22" s="107">
        <v>17238068</v>
      </c>
      <c r="F22" s="107" t="s">
        <v>177</v>
      </c>
      <c r="G22" s="104" t="s">
        <v>142</v>
      </c>
      <c r="H22" s="107" t="s">
        <v>175</v>
      </c>
      <c r="I22" s="107" t="s">
        <v>179</v>
      </c>
      <c r="J22" s="107">
        <v>11366261</v>
      </c>
      <c r="K22" s="101">
        <v>17.82</v>
      </c>
      <c r="L22" s="107">
        <v>20409</v>
      </c>
      <c r="M22" s="107">
        <v>19601</v>
      </c>
    </row>
    <row r="23" spans="1:13" x14ac:dyDescent="0.2">
      <c r="A23" s="101" t="s">
        <v>0</v>
      </c>
      <c r="B23" s="102" t="s">
        <v>21</v>
      </c>
      <c r="C23" s="101" t="s">
        <v>138</v>
      </c>
      <c r="D23" s="107">
        <f>SUM(E23:F23)</f>
        <v>28880002</v>
      </c>
      <c r="E23" s="107">
        <v>10508863</v>
      </c>
      <c r="F23" s="107">
        <v>18371139</v>
      </c>
      <c r="G23" s="104" t="s">
        <v>141</v>
      </c>
      <c r="H23" s="107" t="s">
        <v>175</v>
      </c>
      <c r="I23" s="107" t="s">
        <v>179</v>
      </c>
      <c r="J23" s="107">
        <v>22879157</v>
      </c>
      <c r="K23" s="101">
        <v>1.06</v>
      </c>
      <c r="L23" s="107" t="s">
        <v>177</v>
      </c>
      <c r="M23" s="107" t="s">
        <v>177</v>
      </c>
    </row>
    <row r="24" spans="1:13" x14ac:dyDescent="0.2">
      <c r="A24" s="101" t="s">
        <v>0</v>
      </c>
      <c r="B24" s="102" t="s">
        <v>21</v>
      </c>
      <c r="C24" s="101" t="s">
        <v>22</v>
      </c>
      <c r="D24" s="107">
        <v>17283229</v>
      </c>
      <c r="E24" s="107">
        <v>17283229</v>
      </c>
      <c r="F24" s="107" t="s">
        <v>177</v>
      </c>
      <c r="G24" s="104" t="s">
        <v>142</v>
      </c>
      <c r="H24" s="107" t="s">
        <v>175</v>
      </c>
      <c r="I24" s="107" t="s">
        <v>179</v>
      </c>
      <c r="J24" s="107">
        <v>13331616</v>
      </c>
      <c r="K24" s="101">
        <v>15.66</v>
      </c>
      <c r="L24" s="107">
        <v>58065</v>
      </c>
      <c r="M24" s="107">
        <v>54640</v>
      </c>
    </row>
    <row r="25" spans="1:13" x14ac:dyDescent="0.2">
      <c r="A25" s="101" t="s">
        <v>0</v>
      </c>
      <c r="B25" s="102" t="s">
        <v>21</v>
      </c>
      <c r="C25" s="101" t="s">
        <v>139</v>
      </c>
      <c r="D25" s="107">
        <v>10396363</v>
      </c>
      <c r="E25" s="107">
        <v>10396363</v>
      </c>
      <c r="F25" s="107" t="s">
        <v>177</v>
      </c>
      <c r="G25" s="104" t="s">
        <v>142</v>
      </c>
      <c r="H25" s="107" t="s">
        <v>175</v>
      </c>
      <c r="I25" s="107" t="s">
        <v>179</v>
      </c>
      <c r="J25" s="107">
        <v>7082591</v>
      </c>
      <c r="K25" s="101">
        <v>15.16</v>
      </c>
      <c r="L25" s="107">
        <v>18853</v>
      </c>
      <c r="M25" s="107">
        <v>18099</v>
      </c>
    </row>
    <row r="26" spans="1:13" x14ac:dyDescent="0.2">
      <c r="A26" s="101" t="s">
        <v>0</v>
      </c>
      <c r="B26" s="102" t="s">
        <v>17</v>
      </c>
      <c r="C26" s="101" t="s">
        <v>138</v>
      </c>
      <c r="D26" s="107">
        <f>SUM(E26:F26)</f>
        <v>28972134</v>
      </c>
      <c r="E26" s="107">
        <v>11708604</v>
      </c>
      <c r="F26" s="107">
        <v>17263530</v>
      </c>
      <c r="G26" s="104" t="s">
        <v>141</v>
      </c>
      <c r="H26" s="107" t="s">
        <v>175</v>
      </c>
      <c r="I26" s="107" t="s">
        <v>179</v>
      </c>
      <c r="J26" s="107">
        <v>22934697</v>
      </c>
      <c r="K26" s="101">
        <v>1.1299999999999999</v>
      </c>
      <c r="L26" s="107" t="s">
        <v>177</v>
      </c>
      <c r="M26" s="107" t="s">
        <v>177</v>
      </c>
    </row>
    <row r="27" spans="1:13" x14ac:dyDescent="0.2">
      <c r="A27" s="101" t="s">
        <v>0</v>
      </c>
      <c r="B27" s="102" t="s">
        <v>17</v>
      </c>
      <c r="C27" s="101" t="s">
        <v>22</v>
      </c>
      <c r="D27" s="107">
        <v>23649221</v>
      </c>
      <c r="E27" s="107">
        <v>23649221</v>
      </c>
      <c r="F27" s="107" t="s">
        <v>177</v>
      </c>
      <c r="G27" s="104" t="s">
        <v>142</v>
      </c>
      <c r="H27" s="107" t="s">
        <v>175</v>
      </c>
      <c r="I27" s="107" t="s">
        <v>179</v>
      </c>
      <c r="J27" s="107">
        <v>18388750</v>
      </c>
      <c r="K27" s="101">
        <v>14.46</v>
      </c>
      <c r="L27" s="107">
        <v>64675</v>
      </c>
      <c r="M27" s="107">
        <v>58564</v>
      </c>
    </row>
    <row r="28" spans="1:13" x14ac:dyDescent="0.2">
      <c r="A28" s="101" t="s">
        <v>0</v>
      </c>
      <c r="B28" s="102" t="s">
        <v>17</v>
      </c>
      <c r="C28" s="101" t="s">
        <v>139</v>
      </c>
      <c r="D28" s="107">
        <v>11489744</v>
      </c>
      <c r="E28" s="107">
        <v>11489744</v>
      </c>
      <c r="F28" s="107" t="s">
        <v>177</v>
      </c>
      <c r="G28" s="104" t="s">
        <v>142</v>
      </c>
      <c r="H28" s="107" t="s">
        <v>175</v>
      </c>
      <c r="I28" s="107" t="s">
        <v>179</v>
      </c>
      <c r="J28" s="107">
        <v>7818061</v>
      </c>
      <c r="K28" s="101">
        <v>13.16</v>
      </c>
      <c r="L28" s="107">
        <v>19272</v>
      </c>
      <c r="M28" s="107">
        <v>18563</v>
      </c>
    </row>
    <row r="29" spans="1:13" x14ac:dyDescent="0.2">
      <c r="A29" s="101" t="s">
        <v>0</v>
      </c>
      <c r="B29" s="102" t="s">
        <v>18</v>
      </c>
      <c r="C29" s="101" t="s">
        <v>138</v>
      </c>
      <c r="D29" s="107">
        <f>SUM(E29:F29)</f>
        <v>38080666</v>
      </c>
      <c r="E29" s="107">
        <v>14088595</v>
      </c>
      <c r="F29" s="107">
        <v>23992071</v>
      </c>
      <c r="G29" s="104" t="s">
        <v>141</v>
      </c>
      <c r="H29" s="107" t="s">
        <v>175</v>
      </c>
      <c r="I29" s="107" t="s">
        <v>179</v>
      </c>
      <c r="J29" s="107">
        <v>30042546</v>
      </c>
      <c r="K29" s="101">
        <v>1.1100000000000001</v>
      </c>
      <c r="L29" s="107" t="s">
        <v>177</v>
      </c>
      <c r="M29" s="107" t="s">
        <v>177</v>
      </c>
    </row>
    <row r="30" spans="1:13" x14ac:dyDescent="0.2">
      <c r="A30" s="101" t="s">
        <v>0</v>
      </c>
      <c r="B30" s="102" t="s">
        <v>18</v>
      </c>
      <c r="C30" s="101" t="s">
        <v>22</v>
      </c>
      <c r="D30" s="107">
        <v>19298089</v>
      </c>
      <c r="E30" s="107">
        <v>19298089</v>
      </c>
      <c r="F30" s="107" t="s">
        <v>177</v>
      </c>
      <c r="G30" s="104" t="s">
        <v>142</v>
      </c>
      <c r="H30" s="107" t="s">
        <v>175</v>
      </c>
      <c r="I30" s="107" t="s">
        <v>179</v>
      </c>
      <c r="J30" s="107">
        <v>13267550</v>
      </c>
      <c r="K30" s="101">
        <v>23.03</v>
      </c>
      <c r="L30" s="107">
        <v>66947</v>
      </c>
      <c r="M30" s="107">
        <v>59178</v>
      </c>
    </row>
    <row r="31" spans="1:13" x14ac:dyDescent="0.2">
      <c r="A31" s="101" t="s">
        <v>0</v>
      </c>
      <c r="B31" s="102" t="s">
        <v>18</v>
      </c>
      <c r="C31" s="101" t="s">
        <v>139</v>
      </c>
      <c r="D31" s="107">
        <v>17114514</v>
      </c>
      <c r="E31" s="107">
        <v>17114514</v>
      </c>
      <c r="F31" s="107" t="s">
        <v>177</v>
      </c>
      <c r="G31" s="104" t="s">
        <v>142</v>
      </c>
      <c r="H31" s="107" t="s">
        <v>175</v>
      </c>
      <c r="I31" s="107" t="s">
        <v>179</v>
      </c>
      <c r="J31" s="107">
        <v>11863692</v>
      </c>
      <c r="K31" s="101">
        <v>18.47</v>
      </c>
      <c r="L31" s="107">
        <v>20550</v>
      </c>
      <c r="M31" s="107">
        <v>19532</v>
      </c>
    </row>
    <row r="32" spans="1:13" x14ac:dyDescent="0.2">
      <c r="A32" s="101" t="s">
        <v>0</v>
      </c>
      <c r="B32" s="102" t="s">
        <v>19</v>
      </c>
      <c r="C32" s="101" t="s">
        <v>138</v>
      </c>
      <c r="D32" s="107">
        <f>SUM(E32:F32)</f>
        <v>39047763</v>
      </c>
      <c r="E32" s="107">
        <v>11377547</v>
      </c>
      <c r="F32" s="107">
        <v>27670216</v>
      </c>
      <c r="G32" s="104" t="s">
        <v>141</v>
      </c>
      <c r="H32" s="107" t="s">
        <v>175</v>
      </c>
      <c r="I32" s="107" t="s">
        <v>179</v>
      </c>
      <c r="J32" s="107">
        <v>31049015</v>
      </c>
      <c r="K32" s="101">
        <v>1.21</v>
      </c>
      <c r="L32" s="107" t="s">
        <v>177</v>
      </c>
      <c r="M32" s="107" t="s">
        <v>177</v>
      </c>
    </row>
    <row r="33" spans="1:13" x14ac:dyDescent="0.2">
      <c r="A33" s="101" t="s">
        <v>0</v>
      </c>
      <c r="B33" s="102" t="s">
        <v>19</v>
      </c>
      <c r="C33" s="101" t="s">
        <v>22</v>
      </c>
      <c r="D33" s="107">
        <v>19466821</v>
      </c>
      <c r="E33" s="107">
        <v>19466821</v>
      </c>
      <c r="F33" s="107" t="s">
        <v>177</v>
      </c>
      <c r="G33" s="104" t="s">
        <v>142</v>
      </c>
      <c r="H33" s="107" t="s">
        <v>175</v>
      </c>
      <c r="I33" s="107" t="s">
        <v>179</v>
      </c>
      <c r="J33" s="107">
        <v>13130579</v>
      </c>
      <c r="K33" s="101">
        <v>26.49</v>
      </c>
      <c r="L33" s="107">
        <v>67666</v>
      </c>
      <c r="M33" s="107">
        <v>58915</v>
      </c>
    </row>
    <row r="34" spans="1:13" x14ac:dyDescent="0.2">
      <c r="A34" s="101" t="s">
        <v>0</v>
      </c>
      <c r="B34" s="102" t="s">
        <v>19</v>
      </c>
      <c r="C34" s="101" t="s">
        <v>139</v>
      </c>
      <c r="D34" s="107">
        <v>16123197</v>
      </c>
      <c r="E34" s="107">
        <v>16123197</v>
      </c>
      <c r="F34" s="107" t="s">
        <v>177</v>
      </c>
      <c r="G34" s="104" t="s">
        <v>142</v>
      </c>
      <c r="H34" s="107" t="s">
        <v>175</v>
      </c>
      <c r="I34" s="107" t="s">
        <v>179</v>
      </c>
      <c r="J34" s="107">
        <v>10995504</v>
      </c>
      <c r="K34" s="101">
        <v>16.190000000000001</v>
      </c>
      <c r="L34" s="107">
        <v>20274</v>
      </c>
      <c r="M34" s="107">
        <v>19379</v>
      </c>
    </row>
    <row r="35" spans="1:13" x14ac:dyDescent="0.2">
      <c r="A35" s="101" t="s">
        <v>0</v>
      </c>
      <c r="B35" s="102" t="s">
        <v>20</v>
      </c>
      <c r="C35" s="101" t="s">
        <v>138</v>
      </c>
      <c r="D35" s="107">
        <f>SUM(E35:F35)</f>
        <v>33748784</v>
      </c>
      <c r="E35" s="107">
        <v>12235623</v>
      </c>
      <c r="F35" s="107">
        <v>21513161</v>
      </c>
      <c r="G35" s="104" t="s">
        <v>141</v>
      </c>
      <c r="H35" s="107" t="s">
        <v>175</v>
      </c>
      <c r="I35" s="107" t="s">
        <v>179</v>
      </c>
      <c r="J35" s="107">
        <v>24295884</v>
      </c>
      <c r="K35" s="101">
        <v>8.7799999999999994</v>
      </c>
      <c r="L35" s="107" t="s">
        <v>177</v>
      </c>
      <c r="M35" s="107" t="s">
        <v>177</v>
      </c>
    </row>
    <row r="36" spans="1:13" x14ac:dyDescent="0.2">
      <c r="A36" s="101" t="s">
        <v>0</v>
      </c>
      <c r="B36" s="102" t="s">
        <v>20</v>
      </c>
      <c r="C36" s="101" t="s">
        <v>22</v>
      </c>
      <c r="D36" s="107">
        <v>14075052</v>
      </c>
      <c r="E36" s="107">
        <v>14075052</v>
      </c>
      <c r="F36" s="107" t="s">
        <v>177</v>
      </c>
      <c r="G36" s="104" t="s">
        <v>142</v>
      </c>
      <c r="H36" s="107" t="s">
        <v>175</v>
      </c>
      <c r="I36" s="107" t="s">
        <v>179</v>
      </c>
      <c r="J36" s="107">
        <v>10509977</v>
      </c>
      <c r="K36" s="101">
        <v>13.93</v>
      </c>
      <c r="L36" s="107">
        <v>53631</v>
      </c>
      <c r="M36" s="107">
        <v>46400</v>
      </c>
    </row>
    <row r="37" spans="1:13" x14ac:dyDescent="0.2">
      <c r="A37" s="101" t="s">
        <v>0</v>
      </c>
      <c r="B37" s="102" t="s">
        <v>20</v>
      </c>
      <c r="C37" s="101" t="s">
        <v>139</v>
      </c>
      <c r="D37" s="107">
        <v>16021610</v>
      </c>
      <c r="E37" s="107">
        <v>16021610</v>
      </c>
      <c r="F37" s="107" t="s">
        <v>177</v>
      </c>
      <c r="G37" s="104" t="s">
        <v>142</v>
      </c>
      <c r="H37" s="107" t="s">
        <v>175</v>
      </c>
      <c r="I37" s="107" t="s">
        <v>179</v>
      </c>
      <c r="J37" s="107">
        <v>5377604</v>
      </c>
      <c r="K37" s="101">
        <v>29.2</v>
      </c>
      <c r="L37" s="107">
        <v>19234</v>
      </c>
      <c r="M37" s="107">
        <v>18058</v>
      </c>
    </row>
    <row r="38" spans="1:13" x14ac:dyDescent="0.2">
      <c r="A38" s="99" t="s">
        <v>1</v>
      </c>
      <c r="B38" s="100" t="s">
        <v>29</v>
      </c>
      <c r="C38" s="99" t="s">
        <v>138</v>
      </c>
      <c r="D38" s="106">
        <f>SUM(E38:F38)</f>
        <v>40159561</v>
      </c>
      <c r="E38" s="106">
        <v>13532998</v>
      </c>
      <c r="F38" s="106">
        <v>26626563</v>
      </c>
      <c r="G38" s="103" t="s">
        <v>141</v>
      </c>
      <c r="H38" s="106" t="s">
        <v>175</v>
      </c>
      <c r="I38" s="106" t="s">
        <v>179</v>
      </c>
      <c r="J38" s="106">
        <v>28942344</v>
      </c>
      <c r="K38" s="99">
        <v>13.63</v>
      </c>
      <c r="L38" s="106" t="s">
        <v>177</v>
      </c>
      <c r="M38" s="106" t="s">
        <v>177</v>
      </c>
    </row>
    <row r="39" spans="1:13" x14ac:dyDescent="0.2">
      <c r="A39" s="99" t="s">
        <v>1</v>
      </c>
      <c r="B39" s="100" t="s">
        <v>29</v>
      </c>
      <c r="C39" s="99" t="s">
        <v>22</v>
      </c>
      <c r="D39" s="106">
        <v>21231080</v>
      </c>
      <c r="E39" s="106">
        <v>21231080</v>
      </c>
      <c r="F39" s="106" t="s">
        <v>177</v>
      </c>
      <c r="G39" s="103" t="s">
        <v>142</v>
      </c>
      <c r="H39" s="106" t="s">
        <v>175</v>
      </c>
      <c r="I39" s="106" t="s">
        <v>179</v>
      </c>
      <c r="J39" s="106">
        <v>10015180</v>
      </c>
      <c r="K39" s="99">
        <v>22.35</v>
      </c>
      <c r="L39" s="106">
        <v>46145</v>
      </c>
      <c r="M39" s="106">
        <v>42048</v>
      </c>
    </row>
    <row r="40" spans="1:13" x14ac:dyDescent="0.2">
      <c r="A40" s="99" t="s">
        <v>1</v>
      </c>
      <c r="B40" s="100" t="s">
        <v>29</v>
      </c>
      <c r="C40" s="99" t="s">
        <v>139</v>
      </c>
      <c r="D40" s="106">
        <v>17293896</v>
      </c>
      <c r="E40" s="106">
        <v>17293896</v>
      </c>
      <c r="F40" s="106" t="s">
        <v>177</v>
      </c>
      <c r="G40" s="103" t="s">
        <v>142</v>
      </c>
      <c r="H40" s="106" t="s">
        <v>175</v>
      </c>
      <c r="I40" s="106" t="s">
        <v>179</v>
      </c>
      <c r="J40" s="106">
        <v>10469150</v>
      </c>
      <c r="K40" s="99">
        <v>21.98</v>
      </c>
      <c r="L40" s="106">
        <v>19778</v>
      </c>
      <c r="M40" s="106">
        <v>19120</v>
      </c>
    </row>
    <row r="41" spans="1:13" x14ac:dyDescent="0.2">
      <c r="A41" s="99" t="s">
        <v>1</v>
      </c>
      <c r="B41" s="100" t="s">
        <v>30</v>
      </c>
      <c r="C41" s="99" t="s">
        <v>138</v>
      </c>
      <c r="D41" s="106">
        <f>SUM(E41:F41)</f>
        <v>34915195</v>
      </c>
      <c r="E41" s="106">
        <v>13260104</v>
      </c>
      <c r="F41" s="106">
        <v>21655091</v>
      </c>
      <c r="G41" s="103" t="s">
        <v>141</v>
      </c>
      <c r="H41" s="106" t="s">
        <v>175</v>
      </c>
      <c r="I41" s="106" t="s">
        <v>179</v>
      </c>
      <c r="J41" s="106">
        <v>25390497</v>
      </c>
      <c r="K41" s="99">
        <v>11.48</v>
      </c>
      <c r="L41" s="106" t="s">
        <v>177</v>
      </c>
      <c r="M41" s="106" t="s">
        <v>177</v>
      </c>
    </row>
    <row r="42" spans="1:13" x14ac:dyDescent="0.2">
      <c r="A42" s="99" t="s">
        <v>1</v>
      </c>
      <c r="B42" s="100" t="s">
        <v>30</v>
      </c>
      <c r="C42" s="99" t="s">
        <v>22</v>
      </c>
      <c r="D42" s="106">
        <v>30464107</v>
      </c>
      <c r="E42" s="106">
        <v>30464107</v>
      </c>
      <c r="F42" s="106" t="s">
        <v>177</v>
      </c>
      <c r="G42" s="103" t="s">
        <v>142</v>
      </c>
      <c r="H42" s="106" t="s">
        <v>175</v>
      </c>
      <c r="I42" s="106" t="s">
        <v>179</v>
      </c>
      <c r="J42" s="106">
        <v>17856186</v>
      </c>
      <c r="K42" s="99">
        <v>27.61</v>
      </c>
      <c r="L42" s="106">
        <v>54978</v>
      </c>
      <c r="M42" s="106">
        <v>50874</v>
      </c>
    </row>
    <row r="43" spans="1:13" x14ac:dyDescent="0.2">
      <c r="A43" s="99" t="s">
        <v>1</v>
      </c>
      <c r="B43" s="100" t="s">
        <v>30</v>
      </c>
      <c r="C43" s="99" t="s">
        <v>139</v>
      </c>
      <c r="D43" s="106">
        <v>28753478</v>
      </c>
      <c r="E43" s="106">
        <v>28753478</v>
      </c>
      <c r="F43" s="106" t="s">
        <v>177</v>
      </c>
      <c r="G43" s="103" t="s">
        <v>142</v>
      </c>
      <c r="H43" s="106" t="s">
        <v>175</v>
      </c>
      <c r="I43" s="106" t="s">
        <v>179</v>
      </c>
      <c r="J43" s="106">
        <v>17625319</v>
      </c>
      <c r="K43" s="99">
        <v>22.49</v>
      </c>
      <c r="L43" s="106">
        <v>19740</v>
      </c>
      <c r="M43" s="106">
        <v>19162</v>
      </c>
    </row>
    <row r="44" spans="1:13" x14ac:dyDescent="0.2">
      <c r="A44" s="99" t="s">
        <v>1</v>
      </c>
      <c r="B44" s="100" t="s">
        <v>17</v>
      </c>
      <c r="C44" s="99" t="s">
        <v>138</v>
      </c>
      <c r="D44" s="106">
        <f>SUM(E44:F44)</f>
        <v>41116152</v>
      </c>
      <c r="E44" s="106">
        <v>12495460</v>
      </c>
      <c r="F44" s="106">
        <v>28620692</v>
      </c>
      <c r="G44" s="103" t="s">
        <v>141</v>
      </c>
      <c r="H44" s="106" t="s">
        <v>175</v>
      </c>
      <c r="I44" s="106" t="s">
        <v>179</v>
      </c>
      <c r="J44" s="106">
        <v>27753857</v>
      </c>
      <c r="K44" s="99">
        <v>20.76</v>
      </c>
      <c r="L44" s="106" t="s">
        <v>177</v>
      </c>
      <c r="M44" s="106" t="s">
        <v>177</v>
      </c>
    </row>
    <row r="45" spans="1:13" x14ac:dyDescent="0.2">
      <c r="A45" s="99" t="s">
        <v>1</v>
      </c>
      <c r="B45" s="100" t="s">
        <v>17</v>
      </c>
      <c r="C45" s="99" t="s">
        <v>22</v>
      </c>
      <c r="D45" s="106">
        <v>29539787</v>
      </c>
      <c r="E45" s="106">
        <v>29539787</v>
      </c>
      <c r="F45" s="106" t="s">
        <v>177</v>
      </c>
      <c r="G45" s="103" t="s">
        <v>142</v>
      </c>
      <c r="H45" s="106" t="s">
        <v>175</v>
      </c>
      <c r="I45" s="106" t="s">
        <v>179</v>
      </c>
      <c r="J45" s="106">
        <v>17414002</v>
      </c>
      <c r="K45" s="99">
        <v>28.22</v>
      </c>
      <c r="L45" s="106">
        <v>55752</v>
      </c>
      <c r="M45" s="106">
        <v>52579</v>
      </c>
    </row>
    <row r="46" spans="1:13" x14ac:dyDescent="0.2">
      <c r="A46" s="99" t="s">
        <v>1</v>
      </c>
      <c r="B46" s="100" t="s">
        <v>17</v>
      </c>
      <c r="C46" s="99" t="s">
        <v>139</v>
      </c>
      <c r="D46" s="106">
        <v>16835251</v>
      </c>
      <c r="E46" s="106">
        <v>16835251</v>
      </c>
      <c r="F46" s="106" t="s">
        <v>177</v>
      </c>
      <c r="G46" s="103" t="s">
        <v>142</v>
      </c>
      <c r="H46" s="106" t="s">
        <v>175</v>
      </c>
      <c r="I46" s="106" t="s">
        <v>179</v>
      </c>
      <c r="J46" s="106">
        <v>11025394</v>
      </c>
      <c r="K46" s="99">
        <v>20.21</v>
      </c>
      <c r="L46" s="106">
        <v>21012</v>
      </c>
      <c r="M46" s="106">
        <v>19595</v>
      </c>
    </row>
    <row r="47" spans="1:13" x14ac:dyDescent="0.2">
      <c r="A47" s="99" t="s">
        <v>1</v>
      </c>
      <c r="B47" s="100" t="s">
        <v>18</v>
      </c>
      <c r="C47" s="99" t="s">
        <v>138</v>
      </c>
      <c r="D47" s="106">
        <f>SUM(E47:F47)</f>
        <v>38398548</v>
      </c>
      <c r="E47" s="106">
        <v>12710007</v>
      </c>
      <c r="F47" s="106">
        <v>25688541</v>
      </c>
      <c r="G47" s="103" t="s">
        <v>141</v>
      </c>
      <c r="H47" s="106" t="s">
        <v>175</v>
      </c>
      <c r="I47" s="106" t="s">
        <v>179</v>
      </c>
      <c r="J47" s="106">
        <v>28669949</v>
      </c>
      <c r="K47" s="99">
        <v>9.7200000000000006</v>
      </c>
      <c r="L47" s="106" t="s">
        <v>177</v>
      </c>
      <c r="M47" s="106" t="s">
        <v>177</v>
      </c>
    </row>
    <row r="48" spans="1:13" x14ac:dyDescent="0.2">
      <c r="A48" s="99" t="s">
        <v>1</v>
      </c>
      <c r="B48" s="100" t="s">
        <v>18</v>
      </c>
      <c r="C48" s="99" t="s">
        <v>22</v>
      </c>
      <c r="D48" s="106">
        <v>20838553</v>
      </c>
      <c r="E48" s="106">
        <v>20838553</v>
      </c>
      <c r="F48" s="106" t="s">
        <v>177</v>
      </c>
      <c r="G48" s="103" t="s">
        <v>142</v>
      </c>
      <c r="H48" s="106" t="s">
        <v>175</v>
      </c>
      <c r="I48" s="106" t="s">
        <v>179</v>
      </c>
      <c r="J48" s="106">
        <v>12765088</v>
      </c>
      <c r="K48" s="99">
        <v>26.62</v>
      </c>
      <c r="L48" s="106">
        <v>49428</v>
      </c>
      <c r="M48" s="106">
        <v>45066</v>
      </c>
    </row>
    <row r="49" spans="1:14" x14ac:dyDescent="0.2">
      <c r="A49" s="99" t="s">
        <v>1</v>
      </c>
      <c r="B49" s="100" t="s">
        <v>18</v>
      </c>
      <c r="C49" s="99" t="s">
        <v>139</v>
      </c>
      <c r="D49" s="106">
        <v>12738367</v>
      </c>
      <c r="E49" s="106">
        <v>12738367</v>
      </c>
      <c r="F49" s="106" t="s">
        <v>177</v>
      </c>
      <c r="G49" s="103" t="s">
        <v>142</v>
      </c>
      <c r="H49" s="106" t="s">
        <v>175</v>
      </c>
      <c r="I49" s="106" t="s">
        <v>179</v>
      </c>
      <c r="J49" s="106">
        <v>8097898</v>
      </c>
      <c r="K49" s="99">
        <v>18.27</v>
      </c>
      <c r="L49" s="106">
        <v>19950</v>
      </c>
      <c r="M49" s="106">
        <v>18985</v>
      </c>
    </row>
    <row r="50" spans="1:14" x14ac:dyDescent="0.2">
      <c r="A50" s="99" t="s">
        <v>1</v>
      </c>
      <c r="B50" s="100" t="s">
        <v>19</v>
      </c>
      <c r="C50" s="99" t="s">
        <v>138</v>
      </c>
      <c r="D50" s="106">
        <f>SUM(E50:F50)</f>
        <v>37443068</v>
      </c>
      <c r="E50" s="106">
        <v>13860117</v>
      </c>
      <c r="F50" s="106">
        <v>23582951</v>
      </c>
      <c r="G50" s="103" t="s">
        <v>141</v>
      </c>
      <c r="H50" s="106" t="s">
        <v>175</v>
      </c>
      <c r="I50" s="106" t="s">
        <v>179</v>
      </c>
      <c r="J50" s="106">
        <v>29559799</v>
      </c>
      <c r="K50" s="99">
        <v>8.19</v>
      </c>
      <c r="L50" s="106" t="s">
        <v>177</v>
      </c>
      <c r="M50" s="106" t="s">
        <v>177</v>
      </c>
    </row>
    <row r="51" spans="1:14" x14ac:dyDescent="0.2">
      <c r="A51" s="99" t="s">
        <v>1</v>
      </c>
      <c r="B51" s="100" t="s">
        <v>19</v>
      </c>
      <c r="C51" s="99" t="s">
        <v>22</v>
      </c>
      <c r="D51" s="106">
        <v>34026268</v>
      </c>
      <c r="E51" s="106">
        <v>34026268</v>
      </c>
      <c r="F51" s="106" t="s">
        <v>177</v>
      </c>
      <c r="G51" s="103" t="s">
        <v>142</v>
      </c>
      <c r="H51" s="106" t="s">
        <v>175</v>
      </c>
      <c r="I51" s="106" t="s">
        <v>179</v>
      </c>
      <c r="J51" s="106">
        <v>23434378</v>
      </c>
      <c r="K51" s="99">
        <v>23.7</v>
      </c>
      <c r="L51" s="106">
        <v>65438</v>
      </c>
      <c r="M51" s="106">
        <v>62524</v>
      </c>
    </row>
    <row r="52" spans="1:14" x14ac:dyDescent="0.2">
      <c r="A52" s="99" t="s">
        <v>1</v>
      </c>
      <c r="B52" s="100" t="s">
        <v>19</v>
      </c>
      <c r="C52" s="99" t="s">
        <v>139</v>
      </c>
      <c r="D52" s="106">
        <v>11358517</v>
      </c>
      <c r="E52" s="106">
        <v>11358517</v>
      </c>
      <c r="F52" s="106" t="s">
        <v>177</v>
      </c>
      <c r="G52" s="103" t="s">
        <v>142</v>
      </c>
      <c r="H52" s="106" t="s">
        <v>175</v>
      </c>
      <c r="I52" s="106" t="s">
        <v>179</v>
      </c>
      <c r="J52" s="106">
        <v>7486810</v>
      </c>
      <c r="K52" s="99">
        <v>16.690000000000001</v>
      </c>
      <c r="L52" s="106">
        <v>19583</v>
      </c>
      <c r="M52" s="106">
        <v>18678</v>
      </c>
    </row>
    <row r="53" spans="1:14" x14ac:dyDescent="0.2">
      <c r="A53" s="99" t="s">
        <v>1</v>
      </c>
      <c r="B53" s="100" t="s">
        <v>31</v>
      </c>
      <c r="C53" s="99" t="s">
        <v>138</v>
      </c>
      <c r="D53" s="106">
        <f>SUM(E53:F53)</f>
        <v>43667066</v>
      </c>
      <c r="E53" s="106">
        <v>18683131</v>
      </c>
      <c r="F53" s="106">
        <v>24983935</v>
      </c>
      <c r="G53" s="103" t="s">
        <v>141</v>
      </c>
      <c r="H53" s="106" t="s">
        <v>175</v>
      </c>
      <c r="I53" s="106" t="s">
        <v>179</v>
      </c>
      <c r="J53" s="106">
        <v>30280100</v>
      </c>
      <c r="K53" s="99">
        <v>8.5299999999999994</v>
      </c>
      <c r="L53" s="106" t="s">
        <v>177</v>
      </c>
      <c r="M53" s="106" t="s">
        <v>177</v>
      </c>
    </row>
    <row r="54" spans="1:14" x14ac:dyDescent="0.2">
      <c r="A54" s="99" t="s">
        <v>1</v>
      </c>
      <c r="B54" s="100" t="s">
        <v>31</v>
      </c>
      <c r="C54" s="99" t="s">
        <v>22</v>
      </c>
      <c r="D54" s="106">
        <v>42300670</v>
      </c>
      <c r="E54" s="106">
        <v>42300670</v>
      </c>
      <c r="F54" s="106" t="s">
        <v>177</v>
      </c>
      <c r="G54" s="103" t="s">
        <v>142</v>
      </c>
      <c r="H54" s="106" t="s">
        <v>175</v>
      </c>
      <c r="I54" s="106" t="s">
        <v>179</v>
      </c>
      <c r="J54" s="106">
        <v>28415733</v>
      </c>
      <c r="K54" s="99">
        <v>27.91</v>
      </c>
      <c r="L54" s="106">
        <v>68268</v>
      </c>
      <c r="M54" s="106">
        <v>65459</v>
      </c>
    </row>
    <row r="55" spans="1:14" x14ac:dyDescent="0.2">
      <c r="A55" s="99" t="s">
        <v>1</v>
      </c>
      <c r="B55" s="100" t="s">
        <v>31</v>
      </c>
      <c r="C55" s="99" t="s">
        <v>139</v>
      </c>
      <c r="D55" s="106">
        <v>14363726</v>
      </c>
      <c r="E55" s="106">
        <v>14363726</v>
      </c>
      <c r="F55" s="106" t="s">
        <v>177</v>
      </c>
      <c r="G55" s="103" t="s">
        <v>142</v>
      </c>
      <c r="H55" s="106" t="s">
        <v>175</v>
      </c>
      <c r="I55" s="106" t="s">
        <v>179</v>
      </c>
      <c r="J55" s="106">
        <v>12033266</v>
      </c>
      <c r="K55" s="99">
        <v>21.09</v>
      </c>
      <c r="L55" s="106">
        <v>21432</v>
      </c>
      <c r="M55" s="106">
        <v>20406</v>
      </c>
    </row>
    <row r="56" spans="1:14" x14ac:dyDescent="0.2">
      <c r="A56" s="101" t="s">
        <v>3</v>
      </c>
      <c r="B56" s="102" t="s">
        <v>5</v>
      </c>
      <c r="C56" s="101" t="s">
        <v>138</v>
      </c>
      <c r="D56" s="107">
        <f>SUM(E56:F56)</f>
        <v>42226313</v>
      </c>
      <c r="E56" s="107">
        <v>17567148</v>
      </c>
      <c r="F56" s="107">
        <v>24659165</v>
      </c>
      <c r="G56" s="104" t="s">
        <v>141</v>
      </c>
      <c r="H56" s="107" t="s">
        <v>175</v>
      </c>
      <c r="I56" s="107" t="s">
        <v>179</v>
      </c>
      <c r="J56" s="107">
        <v>25686274</v>
      </c>
      <c r="K56" s="101">
        <v>25.61</v>
      </c>
      <c r="L56" s="107" t="s">
        <v>177</v>
      </c>
      <c r="M56" s="107" t="s">
        <v>177</v>
      </c>
    </row>
    <row r="57" spans="1:14" x14ac:dyDescent="0.2">
      <c r="A57" s="101" t="s">
        <v>3</v>
      </c>
      <c r="B57" s="102" t="s">
        <v>5</v>
      </c>
      <c r="C57" s="101" t="s">
        <v>22</v>
      </c>
      <c r="D57" s="107">
        <f>SUM(E57:F57)</f>
        <v>45764823</v>
      </c>
      <c r="E57" s="107">
        <v>18981723</v>
      </c>
      <c r="F57" s="107">
        <v>26783100</v>
      </c>
      <c r="G57" s="104" t="s">
        <v>141</v>
      </c>
      <c r="H57" s="107" t="s">
        <v>175</v>
      </c>
      <c r="I57" s="107" t="s">
        <v>179</v>
      </c>
      <c r="J57" s="107">
        <v>9512912</v>
      </c>
      <c r="K57" s="101">
        <v>75.73</v>
      </c>
      <c r="L57" s="107">
        <v>119139</v>
      </c>
      <c r="M57" s="107">
        <v>80810</v>
      </c>
    </row>
    <row r="58" spans="1:14" x14ac:dyDescent="0.2">
      <c r="A58" s="101" t="s">
        <v>3</v>
      </c>
      <c r="B58" s="102" t="s">
        <v>5</v>
      </c>
      <c r="C58" s="101" t="s">
        <v>139</v>
      </c>
      <c r="D58" s="107">
        <v>14649660</v>
      </c>
      <c r="E58" s="107">
        <v>14649660</v>
      </c>
      <c r="F58" s="107" t="s">
        <v>177</v>
      </c>
      <c r="G58" s="104" t="s">
        <v>142</v>
      </c>
      <c r="H58" s="107" t="s">
        <v>175</v>
      </c>
      <c r="I58" s="107" t="s">
        <v>179</v>
      </c>
      <c r="J58" s="107">
        <v>8800934</v>
      </c>
      <c r="K58" s="101">
        <v>20.48</v>
      </c>
      <c r="L58" s="107">
        <v>20197</v>
      </c>
      <c r="M58" s="107">
        <v>19239</v>
      </c>
    </row>
    <row r="59" spans="1:14" x14ac:dyDescent="0.2">
      <c r="A59" s="101" t="s">
        <v>3</v>
      </c>
      <c r="B59" s="102" t="s">
        <v>6</v>
      </c>
      <c r="C59" s="101" t="s">
        <v>138</v>
      </c>
      <c r="D59" s="107">
        <f>SUM(E59:F59)</f>
        <v>35196927</v>
      </c>
      <c r="E59" s="107">
        <v>12093059</v>
      </c>
      <c r="F59" s="107">
        <v>23103868</v>
      </c>
      <c r="G59" s="104" t="s">
        <v>141</v>
      </c>
      <c r="H59" s="107" t="s">
        <v>175</v>
      </c>
      <c r="I59" s="107" t="s">
        <v>179</v>
      </c>
      <c r="J59" s="107">
        <v>22367621</v>
      </c>
      <c r="K59" s="101">
        <v>21.29</v>
      </c>
      <c r="L59" s="107" t="s">
        <v>177</v>
      </c>
      <c r="M59" s="107" t="s">
        <v>177</v>
      </c>
    </row>
    <row r="60" spans="1:14" x14ac:dyDescent="0.2">
      <c r="A60" s="101" t="s">
        <v>3</v>
      </c>
      <c r="B60" s="102" t="s">
        <v>6</v>
      </c>
      <c r="C60" s="101" t="s">
        <v>22</v>
      </c>
      <c r="D60" s="107">
        <f>SUM(E60:F60)</f>
        <v>37393903</v>
      </c>
      <c r="E60" s="107">
        <v>12037809</v>
      </c>
      <c r="F60" s="107">
        <v>25356094</v>
      </c>
      <c r="G60" s="104" t="s">
        <v>141</v>
      </c>
      <c r="H60" s="107" t="s">
        <v>175</v>
      </c>
      <c r="I60" s="107" t="s">
        <v>179</v>
      </c>
      <c r="J60" s="107">
        <v>7570646</v>
      </c>
      <c r="K60" s="101">
        <v>79.77</v>
      </c>
      <c r="L60" s="107">
        <v>152391</v>
      </c>
      <c r="M60" s="107">
        <v>102957</v>
      </c>
    </row>
    <row r="61" spans="1:14" x14ac:dyDescent="0.2">
      <c r="A61" s="101" t="s">
        <v>3</v>
      </c>
      <c r="B61" s="102" t="s">
        <v>6</v>
      </c>
      <c r="C61" s="101" t="s">
        <v>139</v>
      </c>
      <c r="D61" s="107">
        <v>14051858</v>
      </c>
      <c r="E61" s="107">
        <v>14051858</v>
      </c>
      <c r="F61" s="107" t="s">
        <v>177</v>
      </c>
      <c r="G61" s="104" t="s">
        <v>142</v>
      </c>
      <c r="H61" s="107" t="s">
        <v>175</v>
      </c>
      <c r="I61" s="107" t="s">
        <v>179</v>
      </c>
      <c r="J61" s="107">
        <v>8374971</v>
      </c>
      <c r="K61" s="101">
        <v>24.14</v>
      </c>
      <c r="L61" s="107">
        <v>20650</v>
      </c>
      <c r="M61" s="107">
        <v>19449</v>
      </c>
    </row>
    <row r="62" spans="1:14" x14ac:dyDescent="0.2">
      <c r="A62" s="101" t="s">
        <v>3</v>
      </c>
      <c r="B62" s="102" t="s">
        <v>7</v>
      </c>
      <c r="C62" s="101" t="s">
        <v>138</v>
      </c>
      <c r="D62" s="107">
        <f>SUM(E62:F62)</f>
        <v>44652331</v>
      </c>
      <c r="E62" s="107">
        <v>15850897</v>
      </c>
      <c r="F62" s="107">
        <v>28801434</v>
      </c>
      <c r="G62" s="104" t="s">
        <v>141</v>
      </c>
      <c r="H62" s="107" t="s">
        <v>175</v>
      </c>
      <c r="I62" s="107" t="s">
        <v>179</v>
      </c>
      <c r="J62" s="107">
        <v>23822167</v>
      </c>
      <c r="K62" s="101">
        <v>35.49</v>
      </c>
      <c r="L62" s="107" t="s">
        <v>177</v>
      </c>
      <c r="M62" s="107" t="s">
        <v>177</v>
      </c>
      <c r="N62" s="98"/>
    </row>
    <row r="63" spans="1:14" x14ac:dyDescent="0.2">
      <c r="A63" s="101" t="s">
        <v>3</v>
      </c>
      <c r="B63" s="102" t="s">
        <v>7</v>
      </c>
      <c r="C63" s="101" t="s">
        <v>22</v>
      </c>
      <c r="D63" s="107">
        <f>SUM(E63:F63)</f>
        <v>46268652</v>
      </c>
      <c r="E63" s="107">
        <v>18358847</v>
      </c>
      <c r="F63" s="107">
        <v>27909805</v>
      </c>
      <c r="G63" s="104" t="s">
        <v>141</v>
      </c>
      <c r="H63" s="107" t="s">
        <v>175</v>
      </c>
      <c r="I63" s="107" t="s">
        <v>179</v>
      </c>
      <c r="J63" s="107">
        <v>17388870</v>
      </c>
      <c r="K63" s="101">
        <v>58.36</v>
      </c>
      <c r="L63" s="107">
        <v>94176</v>
      </c>
      <c r="M63" s="107">
        <v>82495</v>
      </c>
    </row>
    <row r="64" spans="1:14" x14ac:dyDescent="0.2">
      <c r="A64" s="101" t="s">
        <v>3</v>
      </c>
      <c r="B64" s="102" t="s">
        <v>7</v>
      </c>
      <c r="C64" s="101" t="s">
        <v>139</v>
      </c>
      <c r="D64" s="107">
        <v>16918147</v>
      </c>
      <c r="E64" s="107">
        <v>16918147</v>
      </c>
      <c r="F64" s="107" t="s">
        <v>177</v>
      </c>
      <c r="G64" s="104" t="s">
        <v>142</v>
      </c>
      <c r="H64" s="107" t="s">
        <v>175</v>
      </c>
      <c r="I64" s="107" t="s">
        <v>179</v>
      </c>
      <c r="J64" s="107">
        <v>10414183</v>
      </c>
      <c r="K64" s="101">
        <v>23.75</v>
      </c>
      <c r="L64" s="107">
        <v>19759</v>
      </c>
      <c r="M64" s="107">
        <v>19123</v>
      </c>
      <c r="N64" s="98"/>
    </row>
    <row r="65" spans="1:14" x14ac:dyDescent="0.2">
      <c r="A65" s="101" t="s">
        <v>3</v>
      </c>
      <c r="B65" s="102" t="s">
        <v>8</v>
      </c>
      <c r="C65" s="101" t="s">
        <v>138</v>
      </c>
      <c r="D65" s="107">
        <f>SUM(E65:F65)</f>
        <v>54040706</v>
      </c>
      <c r="E65" s="107">
        <v>15402323</v>
      </c>
      <c r="F65" s="107">
        <v>38638383</v>
      </c>
      <c r="G65" s="104" t="s">
        <v>141</v>
      </c>
      <c r="H65" s="107" t="s">
        <v>175</v>
      </c>
      <c r="I65" s="107" t="s">
        <v>179</v>
      </c>
      <c r="J65" s="107">
        <v>17286297</v>
      </c>
      <c r="K65" s="101">
        <v>64.25</v>
      </c>
      <c r="L65" s="107" t="s">
        <v>177</v>
      </c>
      <c r="M65" s="107" t="s">
        <v>177</v>
      </c>
      <c r="N65" s="98"/>
    </row>
    <row r="66" spans="1:14" x14ac:dyDescent="0.2">
      <c r="A66" s="101" t="s">
        <v>3</v>
      </c>
      <c r="B66" s="102" t="s">
        <v>8</v>
      </c>
      <c r="C66" s="101" t="s">
        <v>22</v>
      </c>
      <c r="D66" s="107">
        <f>SUM(E66:F66)</f>
        <v>51611574</v>
      </c>
      <c r="E66" s="107">
        <v>22637087</v>
      </c>
      <c r="F66" s="107">
        <v>28974487</v>
      </c>
      <c r="G66" s="104" t="s">
        <v>141</v>
      </c>
      <c r="H66" s="107" t="s">
        <v>175</v>
      </c>
      <c r="I66" s="107" t="s">
        <v>179</v>
      </c>
      <c r="J66" s="107">
        <v>18833203</v>
      </c>
      <c r="K66" s="101">
        <v>58.83</v>
      </c>
      <c r="L66" s="107">
        <v>86443</v>
      </c>
      <c r="M66" s="107">
        <v>77301</v>
      </c>
    </row>
    <row r="67" spans="1:14" x14ac:dyDescent="0.2">
      <c r="A67" s="101" t="s">
        <v>3</v>
      </c>
      <c r="B67" s="102" t="s">
        <v>8</v>
      </c>
      <c r="C67" s="101" t="s">
        <v>139</v>
      </c>
      <c r="D67" s="107">
        <v>18735514</v>
      </c>
      <c r="E67" s="107">
        <v>18735514</v>
      </c>
      <c r="F67" s="107" t="s">
        <v>177</v>
      </c>
      <c r="G67" s="104" t="s">
        <v>142</v>
      </c>
      <c r="H67" s="107" t="s">
        <v>175</v>
      </c>
      <c r="I67" s="107" t="s">
        <v>179</v>
      </c>
      <c r="J67" s="107">
        <v>11187491</v>
      </c>
      <c r="K67" s="101">
        <v>27.24</v>
      </c>
      <c r="L67" s="107">
        <v>20036</v>
      </c>
      <c r="M67" s="107">
        <v>19381</v>
      </c>
      <c r="N67" s="98"/>
    </row>
    <row r="68" spans="1:14" x14ac:dyDescent="0.2">
      <c r="A68" s="101" t="s">
        <v>3</v>
      </c>
      <c r="B68" s="102" t="s">
        <v>9</v>
      </c>
      <c r="C68" s="101" t="s">
        <v>138</v>
      </c>
      <c r="D68" s="107">
        <f>SUM(E68:F68)</f>
        <v>44351956</v>
      </c>
      <c r="E68" s="107">
        <v>13044910</v>
      </c>
      <c r="F68" s="107">
        <v>31307046</v>
      </c>
      <c r="G68" s="104" t="s">
        <v>141</v>
      </c>
      <c r="H68" s="107" t="s">
        <v>175</v>
      </c>
      <c r="I68" s="107" t="s">
        <v>179</v>
      </c>
      <c r="J68" s="107">
        <v>25982684</v>
      </c>
      <c r="K68" s="101">
        <v>29.6</v>
      </c>
      <c r="L68" s="107" t="s">
        <v>177</v>
      </c>
      <c r="M68" s="107" t="s">
        <v>177</v>
      </c>
    </row>
    <row r="69" spans="1:14" x14ac:dyDescent="0.2">
      <c r="A69" s="101" t="s">
        <v>3</v>
      </c>
      <c r="B69" s="102" t="s">
        <v>9</v>
      </c>
      <c r="C69" s="101" t="s">
        <v>22</v>
      </c>
      <c r="D69" s="107">
        <f>SUM(E69:F69)</f>
        <v>51491302</v>
      </c>
      <c r="E69" s="107">
        <v>19928443</v>
      </c>
      <c r="F69" s="107">
        <v>31562859</v>
      </c>
      <c r="G69" s="104" t="s">
        <v>141</v>
      </c>
      <c r="H69" s="107" t="s">
        <v>175</v>
      </c>
      <c r="I69" s="107" t="s">
        <v>179</v>
      </c>
      <c r="J69" s="107">
        <v>12707634</v>
      </c>
      <c r="K69" s="101">
        <v>72.5</v>
      </c>
      <c r="L69" s="107">
        <v>115463</v>
      </c>
      <c r="M69" s="107">
        <v>93827</v>
      </c>
    </row>
    <row r="70" spans="1:14" x14ac:dyDescent="0.2">
      <c r="A70" s="101" t="s">
        <v>3</v>
      </c>
      <c r="B70" s="102" t="s">
        <v>9</v>
      </c>
      <c r="C70" s="101" t="s">
        <v>139</v>
      </c>
      <c r="D70" s="107">
        <v>12544351</v>
      </c>
      <c r="E70" s="107">
        <v>12544351</v>
      </c>
      <c r="F70" s="107" t="s">
        <v>177</v>
      </c>
      <c r="G70" s="104" t="s">
        <v>142</v>
      </c>
      <c r="H70" s="107" t="s">
        <v>175</v>
      </c>
      <c r="I70" s="107" t="s">
        <v>179</v>
      </c>
      <c r="J70" s="107">
        <v>7290231</v>
      </c>
      <c r="K70" s="101">
        <v>25.3</v>
      </c>
      <c r="L70" s="107">
        <v>19523</v>
      </c>
      <c r="M70" s="107">
        <v>18576</v>
      </c>
    </row>
    <row r="71" spans="1:14" x14ac:dyDescent="0.2">
      <c r="A71" s="101" t="s">
        <v>3</v>
      </c>
      <c r="B71" s="102" t="s">
        <v>10</v>
      </c>
      <c r="C71" s="101" t="s">
        <v>138</v>
      </c>
      <c r="D71" s="107">
        <f>SUM(E71:F71)</f>
        <v>42432636</v>
      </c>
      <c r="E71" s="107">
        <v>19070538</v>
      </c>
      <c r="F71" s="107">
        <v>23362098</v>
      </c>
      <c r="G71" s="104" t="s">
        <v>141</v>
      </c>
      <c r="H71" s="107" t="s">
        <v>175</v>
      </c>
      <c r="I71" s="107" t="s">
        <v>179</v>
      </c>
      <c r="J71" s="107">
        <v>28240778</v>
      </c>
      <c r="K71" s="101">
        <v>16.77</v>
      </c>
      <c r="L71" s="107" t="s">
        <v>177</v>
      </c>
      <c r="M71" s="107" t="s">
        <v>177</v>
      </c>
    </row>
    <row r="72" spans="1:14" x14ac:dyDescent="0.2">
      <c r="A72" s="101" t="s">
        <v>3</v>
      </c>
      <c r="B72" s="102" t="s">
        <v>10</v>
      </c>
      <c r="C72" s="101" t="s">
        <v>22</v>
      </c>
      <c r="D72" s="107">
        <f>SUM(E72:F72)</f>
        <v>59372038</v>
      </c>
      <c r="E72" s="107">
        <v>18597223</v>
      </c>
      <c r="F72" s="107">
        <v>40774815</v>
      </c>
      <c r="G72" s="104" t="s">
        <v>141</v>
      </c>
      <c r="H72" s="107" t="s">
        <v>175</v>
      </c>
      <c r="I72" s="107" t="s">
        <v>179</v>
      </c>
      <c r="J72" s="107">
        <v>13110812</v>
      </c>
      <c r="K72" s="101">
        <v>77.099999999999994</v>
      </c>
      <c r="L72" s="107">
        <v>117062</v>
      </c>
      <c r="M72" s="107">
        <v>93730</v>
      </c>
    </row>
    <row r="73" spans="1:14" x14ac:dyDescent="0.2">
      <c r="A73" s="101" t="s">
        <v>3</v>
      </c>
      <c r="B73" s="102" t="s">
        <v>10</v>
      </c>
      <c r="C73" s="101" t="s">
        <v>139</v>
      </c>
      <c r="D73" s="107">
        <v>14415302</v>
      </c>
      <c r="E73" s="107">
        <v>14415302</v>
      </c>
      <c r="F73" s="107" t="s">
        <v>177</v>
      </c>
      <c r="G73" s="104" t="s">
        <v>142</v>
      </c>
      <c r="H73" s="107" t="s">
        <v>175</v>
      </c>
      <c r="I73" s="107" t="s">
        <v>179</v>
      </c>
      <c r="J73" s="107">
        <v>8859481</v>
      </c>
      <c r="K73" s="101">
        <v>24.25</v>
      </c>
      <c r="L73" s="107">
        <v>20222</v>
      </c>
      <c r="M73" s="107">
        <v>19307</v>
      </c>
    </row>
    <row r="74" spans="1:14" x14ac:dyDescent="0.2">
      <c r="A74" s="99" t="s">
        <v>134</v>
      </c>
      <c r="B74" s="100" t="s">
        <v>11</v>
      </c>
      <c r="C74" s="99" t="s">
        <v>138</v>
      </c>
      <c r="D74" s="106">
        <v>11536659</v>
      </c>
      <c r="E74" s="106">
        <v>11536659</v>
      </c>
      <c r="F74" s="106" t="s">
        <v>177</v>
      </c>
      <c r="G74" s="103" t="s">
        <v>142</v>
      </c>
      <c r="H74" s="106" t="s">
        <v>175</v>
      </c>
      <c r="I74" s="106" t="s">
        <v>179</v>
      </c>
      <c r="J74" s="106">
        <v>6525685</v>
      </c>
      <c r="K74" s="99">
        <v>28.09</v>
      </c>
      <c r="L74" s="134" t="s">
        <v>177</v>
      </c>
      <c r="M74" s="134" t="s">
        <v>177</v>
      </c>
    </row>
    <row r="75" spans="1:14" x14ac:dyDescent="0.2">
      <c r="A75" s="99" t="s">
        <v>134</v>
      </c>
      <c r="B75" s="100" t="s">
        <v>11</v>
      </c>
      <c r="C75" s="99" t="s">
        <v>139</v>
      </c>
      <c r="D75" s="106">
        <v>10146018</v>
      </c>
      <c r="E75" s="106">
        <v>10146018</v>
      </c>
      <c r="F75" s="106" t="s">
        <v>177</v>
      </c>
      <c r="G75" s="103" t="s">
        <v>142</v>
      </c>
      <c r="H75" s="106" t="s">
        <v>175</v>
      </c>
      <c r="I75" s="106" t="s">
        <v>179</v>
      </c>
      <c r="J75" s="106">
        <v>6199034</v>
      </c>
      <c r="K75" s="99">
        <v>16.87</v>
      </c>
      <c r="L75" s="134">
        <v>18081</v>
      </c>
      <c r="M75" s="134">
        <v>17163</v>
      </c>
    </row>
    <row r="76" spans="1:14" x14ac:dyDescent="0.2">
      <c r="A76" s="99" t="s">
        <v>134</v>
      </c>
      <c r="B76" s="100" t="s">
        <v>12</v>
      </c>
      <c r="C76" s="99" t="s">
        <v>138</v>
      </c>
      <c r="D76" s="106">
        <v>16747760</v>
      </c>
      <c r="E76" s="106">
        <v>16747760</v>
      </c>
      <c r="F76" s="106" t="s">
        <v>177</v>
      </c>
      <c r="G76" s="103" t="s">
        <v>142</v>
      </c>
      <c r="H76" s="106" t="s">
        <v>175</v>
      </c>
      <c r="I76" s="106" t="s">
        <v>179</v>
      </c>
      <c r="J76" s="106">
        <v>9780190</v>
      </c>
      <c r="K76" s="99">
        <v>25.19</v>
      </c>
      <c r="L76" s="134" t="s">
        <v>177</v>
      </c>
      <c r="M76" s="134" t="s">
        <v>177</v>
      </c>
    </row>
    <row r="77" spans="1:14" x14ac:dyDescent="0.2">
      <c r="A77" s="99" t="s">
        <v>134</v>
      </c>
      <c r="B77" s="100" t="s">
        <v>12</v>
      </c>
      <c r="C77" s="99" t="s">
        <v>22</v>
      </c>
      <c r="D77" s="106">
        <f>SUM(E77:F77)</f>
        <v>49835275</v>
      </c>
      <c r="E77" s="106">
        <v>16112010</v>
      </c>
      <c r="F77" s="106">
        <v>33723265</v>
      </c>
      <c r="G77" s="103" t="s">
        <v>141</v>
      </c>
      <c r="H77" s="106" t="s">
        <v>175</v>
      </c>
      <c r="I77" s="106" t="s">
        <v>179</v>
      </c>
      <c r="J77" s="106">
        <v>24325090</v>
      </c>
      <c r="K77" s="99">
        <v>41.36</v>
      </c>
      <c r="L77" s="134">
        <v>36945</v>
      </c>
      <c r="M77" s="134">
        <v>33788</v>
      </c>
    </row>
    <row r="78" spans="1:14" x14ac:dyDescent="0.2">
      <c r="A78" s="99" t="s">
        <v>134</v>
      </c>
      <c r="B78" s="100" t="s">
        <v>12</v>
      </c>
      <c r="C78" s="99" t="s">
        <v>139</v>
      </c>
      <c r="D78" s="106">
        <v>10106571</v>
      </c>
      <c r="E78" s="106">
        <v>10106571</v>
      </c>
      <c r="F78" s="106" t="s">
        <v>177</v>
      </c>
      <c r="G78" s="103" t="s">
        <v>142</v>
      </c>
      <c r="H78" s="106" t="s">
        <v>175</v>
      </c>
      <c r="I78" s="106" t="s">
        <v>179</v>
      </c>
      <c r="J78" s="106">
        <v>5933927</v>
      </c>
      <c r="K78" s="99">
        <v>22.31</v>
      </c>
      <c r="L78" s="134">
        <v>18846</v>
      </c>
      <c r="M78" s="134">
        <v>17927</v>
      </c>
    </row>
    <row r="79" spans="1:14" x14ac:dyDescent="0.2">
      <c r="A79" s="99" t="s">
        <v>134</v>
      </c>
      <c r="B79" s="100" t="s">
        <v>32</v>
      </c>
      <c r="C79" s="99" t="s">
        <v>138</v>
      </c>
      <c r="D79" s="106">
        <f>SUM(E79:F79)</f>
        <v>19600413</v>
      </c>
      <c r="E79" s="106">
        <v>8817590</v>
      </c>
      <c r="F79" s="106">
        <v>10782823</v>
      </c>
      <c r="G79" s="103" t="s">
        <v>141</v>
      </c>
      <c r="H79" s="106" t="s">
        <v>175</v>
      </c>
      <c r="I79" s="106" t="s">
        <v>179</v>
      </c>
      <c r="J79" s="106">
        <v>15187218</v>
      </c>
      <c r="K79" s="99">
        <v>1.2</v>
      </c>
      <c r="L79" s="134" t="s">
        <v>177</v>
      </c>
      <c r="M79" s="134" t="s">
        <v>177</v>
      </c>
    </row>
    <row r="80" spans="1:14" x14ac:dyDescent="0.2">
      <c r="A80" s="99" t="s">
        <v>134</v>
      </c>
      <c r="B80" s="100" t="s">
        <v>32</v>
      </c>
      <c r="C80" s="99" t="s">
        <v>139</v>
      </c>
      <c r="D80" s="106">
        <v>9023718</v>
      </c>
      <c r="E80" s="106">
        <v>9023718</v>
      </c>
      <c r="F80" s="106" t="s">
        <v>177</v>
      </c>
      <c r="G80" s="103" t="s">
        <v>142</v>
      </c>
      <c r="H80" s="106" t="s">
        <v>175</v>
      </c>
      <c r="I80" s="106" t="s">
        <v>179</v>
      </c>
      <c r="J80" s="106">
        <v>5211924</v>
      </c>
      <c r="K80" s="99">
        <v>28.71</v>
      </c>
      <c r="L80" s="134">
        <v>17249</v>
      </c>
      <c r="M80" s="134">
        <v>16584</v>
      </c>
    </row>
    <row r="81" spans="1:13" x14ac:dyDescent="0.2">
      <c r="A81" s="99" t="s">
        <v>134</v>
      </c>
      <c r="B81" s="100" t="s">
        <v>33</v>
      </c>
      <c r="C81" s="99" t="s">
        <v>138</v>
      </c>
      <c r="D81" s="106">
        <f>SUM(E81:F81)</f>
        <v>27005518</v>
      </c>
      <c r="E81" s="106">
        <v>11851677</v>
      </c>
      <c r="F81" s="106">
        <v>15153841</v>
      </c>
      <c r="G81" s="103" t="s">
        <v>141</v>
      </c>
      <c r="H81" s="106" t="s">
        <v>175</v>
      </c>
      <c r="I81" s="106" t="s">
        <v>179</v>
      </c>
      <c r="J81" s="106">
        <v>20843264</v>
      </c>
      <c r="K81" s="99">
        <v>0.96</v>
      </c>
      <c r="L81" s="134" t="s">
        <v>177</v>
      </c>
      <c r="M81" s="134" t="s">
        <v>177</v>
      </c>
    </row>
    <row r="82" spans="1:13" x14ac:dyDescent="0.2">
      <c r="A82" s="99" t="s">
        <v>134</v>
      </c>
      <c r="B82" s="100" t="s">
        <v>33</v>
      </c>
      <c r="C82" s="99" t="s">
        <v>139</v>
      </c>
      <c r="D82" s="106">
        <v>11071480</v>
      </c>
      <c r="E82" s="106">
        <v>11071480</v>
      </c>
      <c r="F82" s="106" t="s">
        <v>177</v>
      </c>
      <c r="G82" s="103" t="s">
        <v>142</v>
      </c>
      <c r="H82" s="106" t="s">
        <v>175</v>
      </c>
      <c r="I82" s="106" t="s">
        <v>179</v>
      </c>
      <c r="J82" s="106">
        <v>6228964</v>
      </c>
      <c r="K82" s="99">
        <v>28.66</v>
      </c>
      <c r="L82" s="134">
        <v>17691</v>
      </c>
      <c r="M82" s="134">
        <v>17001</v>
      </c>
    </row>
    <row r="83" spans="1:13" x14ac:dyDescent="0.2">
      <c r="A83" s="99" t="s">
        <v>134</v>
      </c>
      <c r="B83" s="100" t="s">
        <v>76</v>
      </c>
      <c r="C83" s="99" t="s">
        <v>22</v>
      </c>
      <c r="D83" s="106">
        <f>SUM(E83:F83)</f>
        <v>65223582</v>
      </c>
      <c r="E83" s="106">
        <v>31674431</v>
      </c>
      <c r="F83" s="106">
        <v>33549151</v>
      </c>
      <c r="G83" s="103" t="s">
        <v>141</v>
      </c>
      <c r="H83" s="106" t="s">
        <v>175</v>
      </c>
      <c r="I83" s="106" t="s">
        <v>179</v>
      </c>
      <c r="J83" s="106">
        <v>33627383</v>
      </c>
      <c r="K83" s="99">
        <v>41.45</v>
      </c>
      <c r="L83" s="134">
        <v>54405</v>
      </c>
      <c r="M83" s="134">
        <v>50629</v>
      </c>
    </row>
    <row r="84" spans="1:13" x14ac:dyDescent="0.2">
      <c r="A84" s="99" t="s">
        <v>134</v>
      </c>
      <c r="B84" s="100" t="s">
        <v>4</v>
      </c>
      <c r="C84" s="99" t="s">
        <v>138</v>
      </c>
      <c r="D84" s="106">
        <v>10957609</v>
      </c>
      <c r="E84" s="106">
        <v>10957609</v>
      </c>
      <c r="F84" s="106" t="s">
        <v>177</v>
      </c>
      <c r="G84" s="103" t="s">
        <v>142</v>
      </c>
      <c r="H84" s="106" t="s">
        <v>175</v>
      </c>
      <c r="I84" s="106" t="s">
        <v>179</v>
      </c>
      <c r="J84" s="106">
        <v>6343286</v>
      </c>
      <c r="K84" s="99">
        <v>28.45</v>
      </c>
      <c r="L84" s="134" t="s">
        <v>177</v>
      </c>
      <c r="M84" s="134" t="s">
        <v>177</v>
      </c>
    </row>
    <row r="85" spans="1:13" x14ac:dyDescent="0.2">
      <c r="A85" s="99" t="s">
        <v>134</v>
      </c>
      <c r="B85" s="100" t="s">
        <v>4</v>
      </c>
      <c r="C85" s="99" t="s">
        <v>139</v>
      </c>
      <c r="D85" s="106">
        <v>19735397</v>
      </c>
      <c r="E85" s="106">
        <v>19735397</v>
      </c>
      <c r="F85" s="106" t="s">
        <v>177</v>
      </c>
      <c r="G85" s="103" t="s">
        <v>142</v>
      </c>
      <c r="H85" s="106" t="s">
        <v>175</v>
      </c>
      <c r="I85" s="106" t="s">
        <v>179</v>
      </c>
      <c r="J85" s="106">
        <v>12438661</v>
      </c>
      <c r="K85" s="99">
        <v>14.54</v>
      </c>
      <c r="L85" s="134">
        <v>18296</v>
      </c>
      <c r="M85" s="134">
        <v>17593</v>
      </c>
    </row>
    <row r="86" spans="1:13" x14ac:dyDescent="0.2">
      <c r="A86" s="99" t="s">
        <v>134</v>
      </c>
      <c r="B86" s="100" t="s">
        <v>13</v>
      </c>
      <c r="C86" s="99" t="s">
        <v>138</v>
      </c>
      <c r="D86" s="106">
        <v>11797717</v>
      </c>
      <c r="E86" s="106">
        <v>11797717</v>
      </c>
      <c r="F86" s="106" t="s">
        <v>177</v>
      </c>
      <c r="G86" s="103" t="s">
        <v>142</v>
      </c>
      <c r="H86" s="106" t="s">
        <v>175</v>
      </c>
      <c r="I86" s="106" t="s">
        <v>179</v>
      </c>
      <c r="J86" s="106">
        <v>6539258</v>
      </c>
      <c r="K86" s="99">
        <v>29.31</v>
      </c>
      <c r="L86" s="134" t="s">
        <v>177</v>
      </c>
      <c r="M86" s="134" t="s">
        <v>177</v>
      </c>
    </row>
    <row r="87" spans="1:13" x14ac:dyDescent="0.2">
      <c r="A87" s="99" t="s">
        <v>134</v>
      </c>
      <c r="B87" s="100" t="s">
        <v>13</v>
      </c>
      <c r="C87" s="99" t="s">
        <v>22</v>
      </c>
      <c r="D87" s="106">
        <f>SUM(E87:F87)</f>
        <v>45732211</v>
      </c>
      <c r="E87" s="106">
        <v>14756190</v>
      </c>
      <c r="F87" s="106">
        <v>30976021</v>
      </c>
      <c r="G87" s="103" t="s">
        <v>141</v>
      </c>
      <c r="H87" s="106" t="s">
        <v>175</v>
      </c>
      <c r="I87" s="106" t="s">
        <v>179</v>
      </c>
      <c r="J87" s="106">
        <v>21362099</v>
      </c>
      <c r="K87" s="99">
        <v>45.97</v>
      </c>
      <c r="L87" s="134">
        <v>34486</v>
      </c>
      <c r="M87" s="134">
        <v>32678</v>
      </c>
    </row>
    <row r="88" spans="1:13" x14ac:dyDescent="0.2">
      <c r="A88" s="99" t="s">
        <v>134</v>
      </c>
      <c r="B88" s="100" t="s">
        <v>13</v>
      </c>
      <c r="C88" s="99" t="s">
        <v>139</v>
      </c>
      <c r="D88" s="106">
        <v>18168325</v>
      </c>
      <c r="E88" s="106">
        <v>18168325</v>
      </c>
      <c r="F88" s="106" t="s">
        <v>177</v>
      </c>
      <c r="G88" s="103" t="s">
        <v>142</v>
      </c>
      <c r="H88" s="106" t="s">
        <v>175</v>
      </c>
      <c r="I88" s="106" t="s">
        <v>179</v>
      </c>
      <c r="J88" s="106">
        <v>11209913</v>
      </c>
      <c r="K88" s="99">
        <v>17.920000000000002</v>
      </c>
      <c r="L88" s="134">
        <v>18216</v>
      </c>
      <c r="M88" s="134">
        <v>17770</v>
      </c>
    </row>
    <row r="89" spans="1:13" x14ac:dyDescent="0.2">
      <c r="A89" s="99" t="s">
        <v>134</v>
      </c>
      <c r="B89" s="100" t="s">
        <v>34</v>
      </c>
      <c r="C89" s="99" t="s">
        <v>138</v>
      </c>
      <c r="D89" s="106">
        <f>SUM(E89:F89)</f>
        <v>44406634</v>
      </c>
      <c r="E89" s="106">
        <v>12876374</v>
      </c>
      <c r="F89" s="106">
        <v>31530260</v>
      </c>
      <c r="G89" s="103" t="s">
        <v>141</v>
      </c>
      <c r="H89" s="106" t="s">
        <v>175</v>
      </c>
      <c r="I89" s="106" t="s">
        <v>179</v>
      </c>
      <c r="J89" s="106">
        <v>35327640</v>
      </c>
      <c r="K89" s="99">
        <v>0.89</v>
      </c>
      <c r="L89" s="134" t="s">
        <v>177</v>
      </c>
      <c r="M89" s="134" t="s">
        <v>177</v>
      </c>
    </row>
    <row r="90" spans="1:13" x14ac:dyDescent="0.2">
      <c r="A90" s="99" t="s">
        <v>134</v>
      </c>
      <c r="B90" s="100" t="s">
        <v>34</v>
      </c>
      <c r="C90" s="99" t="s">
        <v>139</v>
      </c>
      <c r="D90" s="106">
        <v>10402178</v>
      </c>
      <c r="E90" s="106">
        <v>10402178</v>
      </c>
      <c r="F90" s="106" t="s">
        <v>177</v>
      </c>
      <c r="G90" s="103" t="s">
        <v>142</v>
      </c>
      <c r="H90" s="106" t="s">
        <v>175</v>
      </c>
      <c r="I90" s="106" t="s">
        <v>179</v>
      </c>
      <c r="J90" s="106">
        <v>6649364</v>
      </c>
      <c r="K90" s="99">
        <v>23.79</v>
      </c>
      <c r="L90" s="134">
        <v>17273</v>
      </c>
      <c r="M90" s="134">
        <v>16925</v>
      </c>
    </row>
    <row r="91" spans="1:13" x14ac:dyDescent="0.2">
      <c r="A91" s="99" t="s">
        <v>134</v>
      </c>
      <c r="B91" s="100" t="s">
        <v>35</v>
      </c>
      <c r="C91" s="99" t="s">
        <v>138</v>
      </c>
      <c r="D91" s="106">
        <f>SUM(E91:F91)</f>
        <v>47286456</v>
      </c>
      <c r="E91" s="106">
        <v>20918619</v>
      </c>
      <c r="F91" s="106">
        <v>26367837</v>
      </c>
      <c r="G91" s="103" t="s">
        <v>141</v>
      </c>
      <c r="H91" s="106" t="s">
        <v>175</v>
      </c>
      <c r="I91" s="106" t="s">
        <v>179</v>
      </c>
      <c r="J91" s="106">
        <v>37533221</v>
      </c>
      <c r="K91" s="99">
        <v>0.74</v>
      </c>
      <c r="L91" s="134" t="s">
        <v>177</v>
      </c>
      <c r="M91" s="134" t="s">
        <v>177</v>
      </c>
    </row>
    <row r="92" spans="1:13" x14ac:dyDescent="0.2">
      <c r="A92" s="99" t="s">
        <v>134</v>
      </c>
      <c r="B92" s="100" t="s">
        <v>35</v>
      </c>
      <c r="C92" s="99" t="s">
        <v>139</v>
      </c>
      <c r="D92" s="106">
        <v>9982636</v>
      </c>
      <c r="E92" s="106">
        <v>9982636</v>
      </c>
      <c r="F92" s="106" t="s">
        <v>177</v>
      </c>
      <c r="G92" s="103" t="s">
        <v>142</v>
      </c>
      <c r="H92" s="106" t="s">
        <v>175</v>
      </c>
      <c r="I92" s="106" t="s">
        <v>179</v>
      </c>
      <c r="J92" s="106">
        <v>4778135</v>
      </c>
      <c r="K92" s="99">
        <v>38.04</v>
      </c>
      <c r="L92" s="134">
        <v>17062</v>
      </c>
      <c r="M92" s="134">
        <v>16340</v>
      </c>
    </row>
    <row r="93" spans="1:13" x14ac:dyDescent="0.2">
      <c r="A93" s="99" t="s">
        <v>134</v>
      </c>
      <c r="B93" s="100" t="s">
        <v>77</v>
      </c>
      <c r="C93" s="99" t="s">
        <v>22</v>
      </c>
      <c r="D93" s="106">
        <f>SUM(E93:F93)</f>
        <v>38629680</v>
      </c>
      <c r="E93" s="106">
        <v>28132510</v>
      </c>
      <c r="F93" s="106">
        <v>10497170</v>
      </c>
      <c r="G93" s="103" t="s">
        <v>141</v>
      </c>
      <c r="H93" s="106" t="s">
        <v>175</v>
      </c>
      <c r="I93" s="106" t="s">
        <v>179</v>
      </c>
      <c r="J93" s="106">
        <v>22181422</v>
      </c>
      <c r="K93" s="99">
        <v>20.47</v>
      </c>
      <c r="L93" s="134">
        <v>44090</v>
      </c>
      <c r="M93" s="134">
        <v>41642</v>
      </c>
    </row>
    <row r="94" spans="1:13" x14ac:dyDescent="0.2">
      <c r="A94" s="99" t="s">
        <v>134</v>
      </c>
      <c r="B94" s="100" t="s">
        <v>9</v>
      </c>
      <c r="C94" s="99" t="s">
        <v>138</v>
      </c>
      <c r="D94" s="106">
        <v>10827345</v>
      </c>
      <c r="E94" s="106">
        <v>10827345</v>
      </c>
      <c r="F94" s="106" t="s">
        <v>177</v>
      </c>
      <c r="G94" s="103" t="s">
        <v>142</v>
      </c>
      <c r="H94" s="106" t="s">
        <v>175</v>
      </c>
      <c r="I94" s="106" t="s">
        <v>179</v>
      </c>
      <c r="J94" s="106">
        <v>5370195</v>
      </c>
      <c r="K94" s="99">
        <v>38.479999999999997</v>
      </c>
      <c r="L94" s="134" t="s">
        <v>177</v>
      </c>
      <c r="M94" s="134" t="s">
        <v>177</v>
      </c>
    </row>
    <row r="95" spans="1:13" x14ac:dyDescent="0.2">
      <c r="A95" s="99" t="s">
        <v>134</v>
      </c>
      <c r="B95" s="100" t="s">
        <v>9</v>
      </c>
      <c r="C95" s="99" t="s">
        <v>139</v>
      </c>
      <c r="D95" s="106">
        <v>9820863</v>
      </c>
      <c r="E95" s="106">
        <v>9820863</v>
      </c>
      <c r="F95" s="106" t="s">
        <v>177</v>
      </c>
      <c r="G95" s="103" t="s">
        <v>142</v>
      </c>
      <c r="H95" s="106" t="s">
        <v>175</v>
      </c>
      <c r="I95" s="106" t="s">
        <v>179</v>
      </c>
      <c r="J95" s="106">
        <v>5145127</v>
      </c>
      <c r="K95" s="99">
        <v>26.32</v>
      </c>
      <c r="L95" s="134">
        <v>18100</v>
      </c>
      <c r="M95" s="134">
        <v>17270</v>
      </c>
    </row>
    <row r="96" spans="1:13" x14ac:dyDescent="0.2">
      <c r="A96" s="99" t="s">
        <v>134</v>
      </c>
      <c r="B96" s="100" t="s">
        <v>15</v>
      </c>
      <c r="C96" s="99" t="s">
        <v>138</v>
      </c>
      <c r="D96" s="106">
        <v>11547889</v>
      </c>
      <c r="E96" s="106">
        <v>11547889</v>
      </c>
      <c r="F96" s="106" t="s">
        <v>177</v>
      </c>
      <c r="G96" s="103" t="s">
        <v>142</v>
      </c>
      <c r="H96" s="106" t="s">
        <v>175</v>
      </c>
      <c r="I96" s="106" t="s">
        <v>179</v>
      </c>
      <c r="J96" s="106">
        <v>6166382</v>
      </c>
      <c r="K96" s="99">
        <v>34.19</v>
      </c>
      <c r="L96" s="134" t="s">
        <v>177</v>
      </c>
      <c r="M96" s="134" t="s">
        <v>177</v>
      </c>
    </row>
    <row r="97" spans="1:13" x14ac:dyDescent="0.2">
      <c r="A97" s="99" t="s">
        <v>134</v>
      </c>
      <c r="B97" s="100" t="s">
        <v>15</v>
      </c>
      <c r="C97" s="99" t="s">
        <v>22</v>
      </c>
      <c r="D97" s="106">
        <f>SUM(E97:F97)</f>
        <v>46493872</v>
      </c>
      <c r="E97" s="106">
        <v>17313501</v>
      </c>
      <c r="F97" s="106">
        <v>29180371</v>
      </c>
      <c r="G97" s="103" t="s">
        <v>141</v>
      </c>
      <c r="H97" s="106" t="s">
        <v>175</v>
      </c>
      <c r="I97" s="106" t="s">
        <v>179</v>
      </c>
      <c r="J97" s="106">
        <v>22182899</v>
      </c>
      <c r="K97" s="99">
        <v>41.93</v>
      </c>
      <c r="L97" s="134">
        <v>35564</v>
      </c>
      <c r="M97" s="134">
        <v>33611</v>
      </c>
    </row>
    <row r="98" spans="1:13" x14ac:dyDescent="0.2">
      <c r="A98" s="99" t="s">
        <v>134</v>
      </c>
      <c r="B98" s="100" t="s">
        <v>15</v>
      </c>
      <c r="C98" s="99" t="s">
        <v>139</v>
      </c>
      <c r="D98" s="106">
        <v>9890365</v>
      </c>
      <c r="E98" s="106">
        <v>9890365</v>
      </c>
      <c r="F98" s="106" t="s">
        <v>177</v>
      </c>
      <c r="G98" s="103" t="s">
        <v>142</v>
      </c>
      <c r="H98" s="106" t="s">
        <v>175</v>
      </c>
      <c r="I98" s="106" t="s">
        <v>179</v>
      </c>
      <c r="J98" s="106">
        <v>6365559</v>
      </c>
      <c r="K98" s="99">
        <v>13</v>
      </c>
      <c r="L98" s="134">
        <v>18538</v>
      </c>
      <c r="M98" s="134">
        <v>17811</v>
      </c>
    </row>
    <row r="99" spans="1:13" x14ac:dyDescent="0.2">
      <c r="A99" s="99" t="s">
        <v>134</v>
      </c>
      <c r="B99" s="100" t="s">
        <v>36</v>
      </c>
      <c r="C99" s="99" t="s">
        <v>138</v>
      </c>
      <c r="D99" s="106">
        <f>SUM(E99:F99)</f>
        <v>59571293</v>
      </c>
      <c r="E99" s="106">
        <v>15894526</v>
      </c>
      <c r="F99" s="106">
        <v>43676767</v>
      </c>
      <c r="G99" s="103" t="s">
        <v>141</v>
      </c>
      <c r="H99" s="106" t="s">
        <v>175</v>
      </c>
      <c r="I99" s="106" t="s">
        <v>179</v>
      </c>
      <c r="J99" s="106">
        <v>47366417</v>
      </c>
      <c r="K99" s="99">
        <v>0.88</v>
      </c>
      <c r="L99" s="134" t="s">
        <v>177</v>
      </c>
      <c r="M99" s="134" t="s">
        <v>177</v>
      </c>
    </row>
    <row r="100" spans="1:13" x14ac:dyDescent="0.2">
      <c r="A100" s="99" t="s">
        <v>134</v>
      </c>
      <c r="B100" s="100" t="s">
        <v>36</v>
      </c>
      <c r="C100" s="99" t="s">
        <v>139</v>
      </c>
      <c r="D100" s="106">
        <v>8331620</v>
      </c>
      <c r="E100" s="106">
        <v>8331620</v>
      </c>
      <c r="F100" s="106" t="s">
        <v>177</v>
      </c>
      <c r="G100" s="103" t="s">
        <v>142</v>
      </c>
      <c r="H100" s="106" t="s">
        <v>175</v>
      </c>
      <c r="I100" s="106" t="s">
        <v>179</v>
      </c>
      <c r="J100" s="106">
        <v>4132571</v>
      </c>
      <c r="K100" s="99">
        <v>39.82</v>
      </c>
      <c r="L100" s="134">
        <v>16986</v>
      </c>
      <c r="M100" s="134">
        <v>16375</v>
      </c>
    </row>
    <row r="101" spans="1:13" x14ac:dyDescent="0.2">
      <c r="A101" s="99" t="s">
        <v>134</v>
      </c>
      <c r="B101" s="100" t="s">
        <v>37</v>
      </c>
      <c r="C101" s="99" t="s">
        <v>138</v>
      </c>
      <c r="D101" s="106">
        <f>SUM(E101:F101)</f>
        <v>50603974</v>
      </c>
      <c r="E101" s="106">
        <v>14293971</v>
      </c>
      <c r="F101" s="106">
        <v>36310003</v>
      </c>
      <c r="G101" s="103" t="s">
        <v>141</v>
      </c>
      <c r="H101" s="106" t="s">
        <v>175</v>
      </c>
      <c r="I101" s="106" t="s">
        <v>179</v>
      </c>
      <c r="J101" s="106">
        <v>39765924</v>
      </c>
      <c r="K101" s="99">
        <v>0.82</v>
      </c>
      <c r="L101" s="134" t="s">
        <v>177</v>
      </c>
      <c r="M101" s="134" t="s">
        <v>177</v>
      </c>
    </row>
    <row r="102" spans="1:13" x14ac:dyDescent="0.2">
      <c r="A102" s="99" t="s">
        <v>134</v>
      </c>
      <c r="B102" s="100" t="s">
        <v>37</v>
      </c>
      <c r="C102" s="99" t="s">
        <v>139</v>
      </c>
      <c r="D102" s="106">
        <v>9215072</v>
      </c>
      <c r="E102" s="106">
        <v>9215072</v>
      </c>
      <c r="F102" s="106" t="s">
        <v>177</v>
      </c>
      <c r="G102" s="103" t="s">
        <v>142</v>
      </c>
      <c r="H102" s="106" t="s">
        <v>175</v>
      </c>
      <c r="I102" s="106" t="s">
        <v>179</v>
      </c>
      <c r="J102" s="106">
        <v>4596518</v>
      </c>
      <c r="K102" s="99">
        <v>36.35</v>
      </c>
      <c r="L102" s="134">
        <v>16834</v>
      </c>
      <c r="M102" s="134">
        <v>16302</v>
      </c>
    </row>
    <row r="103" spans="1:13" x14ac:dyDescent="0.2">
      <c r="A103" s="99" t="s">
        <v>134</v>
      </c>
      <c r="B103" s="100" t="s">
        <v>78</v>
      </c>
      <c r="C103" s="99" t="s">
        <v>22</v>
      </c>
      <c r="D103" s="106">
        <f>SUM(E103:F103)</f>
        <v>77111153</v>
      </c>
      <c r="E103" s="106">
        <v>39121851</v>
      </c>
      <c r="F103" s="106">
        <v>37989302</v>
      </c>
      <c r="G103" s="103" t="s">
        <v>141</v>
      </c>
      <c r="H103" s="106" t="s">
        <v>175</v>
      </c>
      <c r="I103" s="106" t="s">
        <v>179</v>
      </c>
      <c r="J103" s="106">
        <v>47333290</v>
      </c>
      <c r="K103" s="99">
        <v>27.49</v>
      </c>
      <c r="L103" s="134">
        <v>44741</v>
      </c>
      <c r="M103" s="134">
        <v>42169</v>
      </c>
    </row>
  </sheetData>
  <sortState ref="A2:H103">
    <sortCondition ref="A2:A103"/>
    <sortCondition ref="B2:B103"/>
    <sortCondition ref="C2:C103"/>
  </sortState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74"/>
  <sheetViews>
    <sheetView workbookViewId="0">
      <selection sqref="A1:XFD1"/>
    </sheetView>
  </sheetViews>
  <sheetFormatPr baseColWidth="10" defaultRowHeight="16" x14ac:dyDescent="0.2"/>
  <cols>
    <col min="1" max="1" width="22.1640625" customWidth="1"/>
    <col min="2" max="2" width="3.6640625" customWidth="1"/>
    <col min="4" max="14" width="7.33203125" customWidth="1"/>
    <col min="15" max="15" width="4.6640625" customWidth="1"/>
    <col min="16" max="16" width="4.6640625" style="88" customWidth="1"/>
    <col min="17" max="29" width="7.6640625" customWidth="1"/>
    <col min="30" max="31" width="7.6640625" style="92" customWidth="1"/>
    <col min="32" max="32" width="4.6640625" customWidth="1"/>
    <col min="33" max="33" width="4.6640625" style="88" customWidth="1"/>
    <col min="34" max="42" width="7.6640625" customWidth="1"/>
    <col min="43" max="43" width="5.5" customWidth="1"/>
    <col min="44" max="44" width="11" style="88" customWidth="1"/>
    <col min="45" max="46" width="11" customWidth="1"/>
  </cols>
  <sheetData>
    <row r="1" spans="1:44" s="147" customFormat="1" ht="24" x14ac:dyDescent="0.3">
      <c r="A1" s="146" t="s">
        <v>208</v>
      </c>
      <c r="P1" s="148"/>
      <c r="AG1" s="148"/>
      <c r="AR1" s="148"/>
    </row>
    <row r="2" spans="1:44" ht="13" customHeight="1" x14ac:dyDescent="0.3">
      <c r="A2" s="133"/>
    </row>
    <row r="3" spans="1:44" x14ac:dyDescent="0.2">
      <c r="A3" s="144" t="s">
        <v>194</v>
      </c>
      <c r="B3" s="145" t="s">
        <v>195</v>
      </c>
    </row>
    <row r="4" spans="1:44" x14ac:dyDescent="0.2">
      <c r="A4" s="144" t="s">
        <v>196</v>
      </c>
      <c r="B4" s="145" t="s">
        <v>197</v>
      </c>
    </row>
    <row r="5" spans="1:44" x14ac:dyDescent="0.2">
      <c r="A5" s="144" t="s">
        <v>198</v>
      </c>
      <c r="B5" s="145" t="s">
        <v>199</v>
      </c>
    </row>
    <row r="7" spans="1:44" x14ac:dyDescent="0.2">
      <c r="C7" s="158" t="s">
        <v>153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Q7" s="158" t="s">
        <v>154</v>
      </c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H7" s="158" t="s">
        <v>155</v>
      </c>
      <c r="AI7" s="158"/>
      <c r="AJ7" s="158"/>
      <c r="AK7" s="158"/>
      <c r="AL7" s="158"/>
      <c r="AM7" s="158"/>
      <c r="AN7" s="158"/>
      <c r="AO7" s="158"/>
      <c r="AP7" s="158"/>
    </row>
    <row r="8" spans="1:44" ht="17" thickBot="1" x14ac:dyDescent="0.25"/>
    <row r="9" spans="1:44" x14ac:dyDescent="0.2">
      <c r="A9" s="173" t="s">
        <v>156</v>
      </c>
      <c r="C9" s="177" t="s">
        <v>143</v>
      </c>
      <c r="D9" s="178"/>
      <c r="E9" s="178"/>
      <c r="F9" s="178"/>
      <c r="G9" s="178"/>
      <c r="H9" s="178"/>
      <c r="I9" s="178"/>
      <c r="J9" s="178"/>
      <c r="K9" s="178"/>
      <c r="L9" s="179"/>
      <c r="Q9" s="174" t="s">
        <v>148</v>
      </c>
      <c r="R9" s="175"/>
      <c r="S9" s="175"/>
      <c r="T9" s="175"/>
      <c r="U9" s="175"/>
      <c r="V9" s="175"/>
      <c r="W9" s="176"/>
      <c r="AH9" s="163" t="s">
        <v>165</v>
      </c>
      <c r="AI9" s="164"/>
      <c r="AJ9" s="164"/>
      <c r="AK9" s="164"/>
      <c r="AL9" s="164"/>
      <c r="AM9" s="164"/>
      <c r="AN9" s="165"/>
    </row>
    <row r="10" spans="1:44" x14ac:dyDescent="0.2">
      <c r="A10" s="173"/>
      <c r="C10" s="75"/>
      <c r="D10" s="80" t="s">
        <v>29</v>
      </c>
      <c r="E10" s="80" t="s">
        <v>16</v>
      </c>
      <c r="F10" s="80" t="s">
        <v>21</v>
      </c>
      <c r="G10" s="80" t="s">
        <v>17</v>
      </c>
      <c r="H10" s="80" t="s">
        <v>18</v>
      </c>
      <c r="I10" s="80" t="s">
        <v>59</v>
      </c>
      <c r="J10" s="80" t="s">
        <v>19</v>
      </c>
      <c r="K10" s="80" t="s">
        <v>20</v>
      </c>
      <c r="L10" s="81" t="s">
        <v>31</v>
      </c>
      <c r="M10" s="168" t="s">
        <v>164</v>
      </c>
      <c r="N10" s="169"/>
      <c r="Q10" s="75"/>
      <c r="R10" s="80" t="s">
        <v>29</v>
      </c>
      <c r="S10" s="80" t="s">
        <v>16</v>
      </c>
      <c r="T10" s="80" t="s">
        <v>17</v>
      </c>
      <c r="U10" s="80" t="s">
        <v>18</v>
      </c>
      <c r="V10" s="80" t="s">
        <v>19</v>
      </c>
      <c r="W10" s="81" t="s">
        <v>20</v>
      </c>
      <c r="X10" s="159" t="s">
        <v>164</v>
      </c>
      <c r="Y10" s="160"/>
      <c r="AH10" s="75"/>
      <c r="AI10" s="80" t="s">
        <v>29</v>
      </c>
      <c r="AJ10" s="80" t="s">
        <v>16</v>
      </c>
      <c r="AK10" s="80" t="s">
        <v>17</v>
      </c>
      <c r="AL10" s="80" t="s">
        <v>18</v>
      </c>
      <c r="AM10" s="80" t="s">
        <v>19</v>
      </c>
      <c r="AN10" s="81" t="s">
        <v>20</v>
      </c>
      <c r="AO10" s="159" t="s">
        <v>164</v>
      </c>
      <c r="AP10" s="160"/>
    </row>
    <row r="11" spans="1:44" ht="16" customHeight="1" x14ac:dyDescent="0.2">
      <c r="A11" s="173"/>
      <c r="C11" s="82" t="s">
        <v>29</v>
      </c>
      <c r="D11" s="76">
        <v>1</v>
      </c>
      <c r="E11" s="76">
        <v>0.86646231464328405</v>
      </c>
      <c r="F11" s="76">
        <v>0.85708637339542504</v>
      </c>
      <c r="G11" s="76">
        <v>0.85386545557688098</v>
      </c>
      <c r="H11" s="76">
        <v>0.86903686670930003</v>
      </c>
      <c r="I11" s="76">
        <v>0.86924450286232702</v>
      </c>
      <c r="J11" s="76">
        <v>0.84207576183406396</v>
      </c>
      <c r="K11" s="76">
        <v>0.85038829689536199</v>
      </c>
      <c r="L11" s="77">
        <v>0.85574294057476896</v>
      </c>
      <c r="M11" s="166" t="s">
        <v>161</v>
      </c>
      <c r="N11" s="167">
        <f>AVERAGE(E11,F11,F12)</f>
        <v>0.86345258187110341</v>
      </c>
      <c r="Q11" s="82" t="s">
        <v>29</v>
      </c>
      <c r="R11" s="76">
        <v>1</v>
      </c>
      <c r="S11" s="76">
        <v>0.96775739622190304</v>
      </c>
      <c r="T11" s="76">
        <v>0.968947628406157</v>
      </c>
      <c r="U11" s="76">
        <v>0.97104524737738396</v>
      </c>
      <c r="V11" s="76">
        <v>0.96876280521200098</v>
      </c>
      <c r="W11" s="77">
        <v>0.95379302917547804</v>
      </c>
      <c r="X11" s="161" t="s">
        <v>161</v>
      </c>
      <c r="Y11" s="162">
        <f>S11</f>
        <v>0.96775739622190304</v>
      </c>
      <c r="AH11" s="82" t="s">
        <v>29</v>
      </c>
      <c r="AI11" s="76">
        <v>1</v>
      </c>
      <c r="AJ11" s="76">
        <v>0.92324099834738105</v>
      </c>
      <c r="AK11" s="76">
        <v>0.92213413354178198</v>
      </c>
      <c r="AL11" s="76">
        <v>0.90512249053267702</v>
      </c>
      <c r="AM11" s="76">
        <v>0.89179323169076596</v>
      </c>
      <c r="AN11" s="77">
        <v>0.90183250647853896</v>
      </c>
      <c r="AO11" s="161" t="s">
        <v>161</v>
      </c>
      <c r="AP11" s="162">
        <f>AJ11</f>
        <v>0.92324099834738105</v>
      </c>
    </row>
    <row r="12" spans="1:44" x14ac:dyDescent="0.2">
      <c r="A12" s="173"/>
      <c r="C12" s="82" t="s">
        <v>16</v>
      </c>
      <c r="D12" s="76"/>
      <c r="E12" s="76">
        <v>1</v>
      </c>
      <c r="F12" s="76">
        <v>0.86680905757460103</v>
      </c>
      <c r="G12" s="76">
        <v>0.86940535247552497</v>
      </c>
      <c r="H12" s="76">
        <v>0.883057799913604</v>
      </c>
      <c r="I12" s="76">
        <v>0.88211262578914695</v>
      </c>
      <c r="J12" s="76">
        <v>0.85680053854807003</v>
      </c>
      <c r="K12" s="76">
        <v>0.857688836239903</v>
      </c>
      <c r="L12" s="77">
        <v>0.87317124339790797</v>
      </c>
      <c r="M12" s="166"/>
      <c r="N12" s="170"/>
      <c r="Q12" s="82" t="s">
        <v>16</v>
      </c>
      <c r="R12" s="76"/>
      <c r="S12" s="76">
        <v>1</v>
      </c>
      <c r="T12" s="76">
        <v>0.95693522285170096</v>
      </c>
      <c r="U12" s="76">
        <v>0.96098177134247798</v>
      </c>
      <c r="V12" s="76">
        <v>0.95991505256494503</v>
      </c>
      <c r="W12" s="77">
        <v>0.94540690234643199</v>
      </c>
      <c r="X12" s="161"/>
      <c r="Y12" s="162"/>
      <c r="AH12" s="82" t="s">
        <v>16</v>
      </c>
      <c r="AI12" s="76"/>
      <c r="AJ12" s="76">
        <v>1</v>
      </c>
      <c r="AK12" s="76">
        <v>0.92749931445029499</v>
      </c>
      <c r="AL12" s="76">
        <v>0.90682757771905098</v>
      </c>
      <c r="AM12" s="76">
        <v>0.895416083323336</v>
      </c>
      <c r="AN12" s="77">
        <v>0.890262727504049</v>
      </c>
      <c r="AO12" s="161"/>
      <c r="AP12" s="162"/>
    </row>
    <row r="13" spans="1:44" x14ac:dyDescent="0.2">
      <c r="A13" s="173"/>
      <c r="C13" s="82" t="s">
        <v>21</v>
      </c>
      <c r="D13" s="76"/>
      <c r="E13" s="76"/>
      <c r="F13" s="76">
        <v>1</v>
      </c>
      <c r="G13" s="76">
        <v>0.85473498327192998</v>
      </c>
      <c r="H13" s="76">
        <v>0.86434273511477799</v>
      </c>
      <c r="I13" s="76">
        <v>0.86304581756439103</v>
      </c>
      <c r="J13" s="76">
        <v>0.84223537820835404</v>
      </c>
      <c r="K13" s="76">
        <v>0.84216811740667696</v>
      </c>
      <c r="L13" s="77">
        <v>0.85285829599874396</v>
      </c>
      <c r="M13" s="166"/>
      <c r="N13" s="170"/>
      <c r="Q13" s="82" t="s">
        <v>17</v>
      </c>
      <c r="R13" s="76"/>
      <c r="S13" s="76"/>
      <c r="T13" s="76">
        <v>1</v>
      </c>
      <c r="U13" s="76">
        <v>0.96842627454440799</v>
      </c>
      <c r="V13" s="76">
        <v>0.96471416466147797</v>
      </c>
      <c r="W13" s="77">
        <v>0.94619543315103405</v>
      </c>
      <c r="X13" s="161" t="s">
        <v>162</v>
      </c>
      <c r="Y13" s="162">
        <f>U13</f>
        <v>0.96842627454440799</v>
      </c>
      <c r="AH13" s="82" t="s">
        <v>17</v>
      </c>
      <c r="AI13" s="76"/>
      <c r="AJ13" s="76"/>
      <c r="AK13" s="76">
        <v>1</v>
      </c>
      <c r="AL13" s="76">
        <v>0.93746968367956995</v>
      </c>
      <c r="AM13" s="76">
        <v>0.908045209878792</v>
      </c>
      <c r="AN13" s="77">
        <v>0.89419536184204196</v>
      </c>
      <c r="AO13" s="161" t="s">
        <v>162</v>
      </c>
      <c r="AP13" s="162">
        <f>AL13</f>
        <v>0.93746968367956995</v>
      </c>
    </row>
    <row r="14" spans="1:44" ht="16" customHeight="1" x14ac:dyDescent="0.2">
      <c r="A14" s="173"/>
      <c r="C14" s="82" t="s">
        <v>17</v>
      </c>
      <c r="D14" s="76"/>
      <c r="E14" s="76"/>
      <c r="F14" s="76"/>
      <c r="G14" s="76">
        <v>1</v>
      </c>
      <c r="H14" s="76">
        <v>0.87181317228425603</v>
      </c>
      <c r="I14" s="76">
        <v>0.86778913369051902</v>
      </c>
      <c r="J14" s="76">
        <v>0.86732385310716098</v>
      </c>
      <c r="K14" s="76">
        <v>0.84882570827497705</v>
      </c>
      <c r="L14" s="77">
        <v>0.861877973177961</v>
      </c>
      <c r="M14" s="166" t="s">
        <v>162</v>
      </c>
      <c r="N14" s="167">
        <f>AVERAGE(G13,H13,H14)</f>
        <v>0.86363029689032134</v>
      </c>
      <c r="Q14" s="82" t="s">
        <v>18</v>
      </c>
      <c r="R14" s="76"/>
      <c r="S14" s="76"/>
      <c r="T14" s="76"/>
      <c r="U14" s="76">
        <v>1</v>
      </c>
      <c r="V14" s="76">
        <v>0.97055569443021905</v>
      </c>
      <c r="W14" s="77">
        <v>0.95500059869819398</v>
      </c>
      <c r="X14" s="161"/>
      <c r="Y14" s="162"/>
      <c r="AH14" s="82" t="s">
        <v>18</v>
      </c>
      <c r="AI14" s="76"/>
      <c r="AJ14" s="76"/>
      <c r="AK14" s="76"/>
      <c r="AL14" s="76">
        <v>1</v>
      </c>
      <c r="AM14" s="76">
        <v>0.89409429101455995</v>
      </c>
      <c r="AN14" s="77">
        <v>0.88637973463529995</v>
      </c>
      <c r="AO14" s="161"/>
      <c r="AP14" s="162"/>
    </row>
    <row r="15" spans="1:44" x14ac:dyDescent="0.2">
      <c r="A15" s="173"/>
      <c r="C15" s="82" t="s">
        <v>18</v>
      </c>
      <c r="D15" s="76"/>
      <c r="E15" s="76"/>
      <c r="F15" s="76"/>
      <c r="G15" s="76"/>
      <c r="H15" s="76">
        <v>1</v>
      </c>
      <c r="I15" s="76">
        <v>0.88426508939843096</v>
      </c>
      <c r="J15" s="76">
        <v>0.85820006912531199</v>
      </c>
      <c r="K15" s="76">
        <v>0.870873824971239</v>
      </c>
      <c r="L15" s="77">
        <v>0.87964623209271897</v>
      </c>
      <c r="M15" s="166"/>
      <c r="N15" s="170"/>
      <c r="Q15" s="82" t="s">
        <v>19</v>
      </c>
      <c r="R15" s="76"/>
      <c r="S15" s="76"/>
      <c r="T15" s="76"/>
      <c r="U15" s="76"/>
      <c r="V15" s="76">
        <v>1</v>
      </c>
      <c r="W15" s="77">
        <v>0.95826291322143298</v>
      </c>
      <c r="X15" s="161" t="s">
        <v>163</v>
      </c>
      <c r="Y15" s="162">
        <f>W15</f>
        <v>0.95826291322143298</v>
      </c>
      <c r="AH15" s="82" t="s">
        <v>19</v>
      </c>
      <c r="AI15" s="76"/>
      <c r="AJ15" s="76"/>
      <c r="AK15" s="76"/>
      <c r="AL15" s="76"/>
      <c r="AM15" s="76">
        <v>1</v>
      </c>
      <c r="AN15" s="77">
        <v>0.89307006570814496</v>
      </c>
      <c r="AO15" s="161" t="s">
        <v>163</v>
      </c>
      <c r="AP15" s="162">
        <f>AN15</f>
        <v>0.89307006570814496</v>
      </c>
    </row>
    <row r="16" spans="1:44" ht="17" thickBot="1" x14ac:dyDescent="0.25">
      <c r="A16" s="173"/>
      <c r="C16" s="82" t="s">
        <v>59</v>
      </c>
      <c r="D16" s="76"/>
      <c r="E16" s="76"/>
      <c r="F16" s="76"/>
      <c r="G16" s="76"/>
      <c r="H16" s="76"/>
      <c r="I16" s="76">
        <v>1</v>
      </c>
      <c r="J16" s="76">
        <v>0.85155112632317898</v>
      </c>
      <c r="K16" s="76">
        <v>0.867114989735982</v>
      </c>
      <c r="L16" s="77">
        <v>0.87665450171898496</v>
      </c>
      <c r="M16" s="166"/>
      <c r="N16" s="170"/>
      <c r="Q16" s="83" t="s">
        <v>20</v>
      </c>
      <c r="R16" s="78"/>
      <c r="S16" s="78"/>
      <c r="T16" s="78"/>
      <c r="U16" s="78"/>
      <c r="V16" s="78"/>
      <c r="W16" s="79">
        <v>1</v>
      </c>
      <c r="X16" s="161"/>
      <c r="Y16" s="162"/>
      <c r="AH16" s="83" t="s">
        <v>20</v>
      </c>
      <c r="AI16" s="78"/>
      <c r="AJ16" s="78"/>
      <c r="AK16" s="78"/>
      <c r="AL16" s="78"/>
      <c r="AM16" s="78"/>
      <c r="AN16" s="79">
        <v>1</v>
      </c>
      <c r="AO16" s="161"/>
      <c r="AP16" s="162"/>
    </row>
    <row r="17" spans="1:44" ht="16" customHeight="1" x14ac:dyDescent="0.2">
      <c r="A17" s="173"/>
      <c r="C17" s="82" t="s">
        <v>19</v>
      </c>
      <c r="D17" s="76"/>
      <c r="E17" s="76"/>
      <c r="F17" s="76"/>
      <c r="G17" s="76"/>
      <c r="H17" s="76"/>
      <c r="I17" s="76"/>
      <c r="J17" s="76">
        <v>1</v>
      </c>
      <c r="K17" s="76">
        <v>0.84935754278103404</v>
      </c>
      <c r="L17" s="77">
        <v>0.854917412097148</v>
      </c>
      <c r="M17" s="166" t="s">
        <v>163</v>
      </c>
      <c r="N17" s="167">
        <f>AVERAGE(K17,L17,L18)</f>
        <v>0.85843063859878244</v>
      </c>
    </row>
    <row r="18" spans="1:44" x14ac:dyDescent="0.2">
      <c r="A18" s="173"/>
      <c r="C18" s="82" t="s">
        <v>20</v>
      </c>
      <c r="D18" s="76"/>
      <c r="E18" s="76"/>
      <c r="F18" s="76"/>
      <c r="G18" s="76"/>
      <c r="H18" s="76"/>
      <c r="I18" s="76"/>
      <c r="J18" s="76"/>
      <c r="K18" s="76">
        <v>1</v>
      </c>
      <c r="L18" s="77">
        <v>0.87101696091816505</v>
      </c>
      <c r="M18" s="166"/>
      <c r="N18" s="170"/>
    </row>
    <row r="19" spans="1:44" ht="17" thickBot="1" x14ac:dyDescent="0.25">
      <c r="A19" s="173"/>
      <c r="C19" s="83" t="s">
        <v>31</v>
      </c>
      <c r="D19" s="78"/>
      <c r="E19" s="78"/>
      <c r="F19" s="78"/>
      <c r="G19" s="78"/>
      <c r="H19" s="78"/>
      <c r="I19" s="78"/>
      <c r="J19" s="78"/>
      <c r="K19" s="78"/>
      <c r="L19" s="79">
        <v>1</v>
      </c>
      <c r="M19" s="166"/>
      <c r="N19" s="170"/>
    </row>
    <row r="20" spans="1:44" s="90" customFormat="1" x14ac:dyDescent="0.2">
      <c r="A20" s="173"/>
      <c r="P20" s="91"/>
      <c r="AD20" s="93"/>
      <c r="AE20" s="93"/>
      <c r="AG20" s="91"/>
      <c r="AR20" s="91"/>
    </row>
    <row r="21" spans="1:44" ht="17" thickBot="1" x14ac:dyDescent="0.25"/>
    <row r="22" spans="1:44" x14ac:dyDescent="0.2">
      <c r="A22" s="173" t="s">
        <v>160</v>
      </c>
      <c r="C22" s="177" t="s">
        <v>144</v>
      </c>
      <c r="D22" s="178"/>
      <c r="E22" s="178"/>
      <c r="F22" s="178"/>
      <c r="G22" s="178"/>
      <c r="H22" s="178"/>
      <c r="I22" s="178"/>
      <c r="J22" s="178"/>
      <c r="K22" s="178"/>
      <c r="L22" s="179"/>
      <c r="Q22" s="174" t="s">
        <v>149</v>
      </c>
      <c r="R22" s="175"/>
      <c r="S22" s="175"/>
      <c r="T22" s="175"/>
      <c r="U22" s="175"/>
      <c r="V22" s="175"/>
      <c r="W22" s="176"/>
      <c r="AH22" s="163" t="s">
        <v>166</v>
      </c>
      <c r="AI22" s="164"/>
      <c r="AJ22" s="164"/>
      <c r="AK22" s="164"/>
      <c r="AL22" s="164"/>
      <c r="AM22" s="164"/>
      <c r="AN22" s="165"/>
    </row>
    <row r="23" spans="1:44" x14ac:dyDescent="0.2">
      <c r="A23" s="173"/>
      <c r="C23" s="75"/>
      <c r="D23" s="80" t="s">
        <v>29</v>
      </c>
      <c r="E23" s="80" t="s">
        <v>16</v>
      </c>
      <c r="F23" s="80" t="s">
        <v>21</v>
      </c>
      <c r="G23" s="80" t="s">
        <v>17</v>
      </c>
      <c r="H23" s="80" t="s">
        <v>18</v>
      </c>
      <c r="I23" s="80" t="s">
        <v>59</v>
      </c>
      <c r="J23" s="80" t="s">
        <v>19</v>
      </c>
      <c r="K23" s="80" t="s">
        <v>20</v>
      </c>
      <c r="L23" s="81" t="s">
        <v>31</v>
      </c>
      <c r="M23" s="168" t="s">
        <v>164</v>
      </c>
      <c r="N23" s="169"/>
      <c r="Q23" s="75"/>
      <c r="R23" s="80" t="s">
        <v>29</v>
      </c>
      <c r="S23" s="80" t="s">
        <v>16</v>
      </c>
      <c r="T23" s="80" t="s">
        <v>17</v>
      </c>
      <c r="U23" s="80" t="s">
        <v>18</v>
      </c>
      <c r="V23" s="80" t="s">
        <v>19</v>
      </c>
      <c r="W23" s="81" t="s">
        <v>20</v>
      </c>
      <c r="X23" s="159" t="s">
        <v>164</v>
      </c>
      <c r="Y23" s="160"/>
      <c r="AH23" s="75"/>
      <c r="AI23" s="80" t="s">
        <v>29</v>
      </c>
      <c r="AJ23" s="80" t="s">
        <v>16</v>
      </c>
      <c r="AK23" s="80" t="s">
        <v>17</v>
      </c>
      <c r="AL23" s="80" t="s">
        <v>18</v>
      </c>
      <c r="AM23" s="80" t="s">
        <v>19</v>
      </c>
      <c r="AN23" s="81" t="s">
        <v>20</v>
      </c>
      <c r="AO23" s="159" t="s">
        <v>164</v>
      </c>
      <c r="AP23" s="160"/>
    </row>
    <row r="24" spans="1:44" ht="16" customHeight="1" x14ac:dyDescent="0.2">
      <c r="A24" s="173"/>
      <c r="C24" s="82" t="s">
        <v>29</v>
      </c>
      <c r="D24" s="76">
        <v>1</v>
      </c>
      <c r="E24" s="76">
        <v>0.85676603935045403</v>
      </c>
      <c r="F24" s="76">
        <v>0.85158175635764699</v>
      </c>
      <c r="G24" s="76">
        <v>0.84725727730436595</v>
      </c>
      <c r="H24" s="76">
        <v>0.85038875928361302</v>
      </c>
      <c r="I24" s="76">
        <v>0.84628349699962402</v>
      </c>
      <c r="J24" s="76">
        <v>0.83376023787307496</v>
      </c>
      <c r="K24" s="76">
        <v>0.81880257468409001</v>
      </c>
      <c r="L24" s="77">
        <v>0.838458030934636</v>
      </c>
      <c r="M24" s="166" t="s">
        <v>161</v>
      </c>
      <c r="N24" s="167">
        <f>AVERAGE(E24,F24,F25)</f>
        <v>0.86014134654913088</v>
      </c>
      <c r="Q24" s="82" t="s">
        <v>29</v>
      </c>
      <c r="R24" s="76">
        <v>1</v>
      </c>
      <c r="S24" s="76">
        <v>0.95924932414542896</v>
      </c>
      <c r="T24" s="76">
        <v>0.95474658602778295</v>
      </c>
      <c r="U24" s="76">
        <v>0.95076107284210898</v>
      </c>
      <c r="V24" s="76">
        <v>0.93427308943843101</v>
      </c>
      <c r="W24" s="77">
        <v>0.944292156782776</v>
      </c>
      <c r="X24" s="161" t="s">
        <v>161</v>
      </c>
      <c r="Y24" s="162">
        <f>S24</f>
        <v>0.95924932414542896</v>
      </c>
      <c r="AH24" s="82" t="s">
        <v>29</v>
      </c>
      <c r="AI24" s="76">
        <v>1</v>
      </c>
      <c r="AJ24" s="76">
        <v>0.90959906578345595</v>
      </c>
      <c r="AK24" s="76">
        <v>0.89604751414252104</v>
      </c>
      <c r="AL24" s="76">
        <v>0.89237657627427702</v>
      </c>
      <c r="AM24" s="76">
        <v>0.88875679684111397</v>
      </c>
      <c r="AN24" s="77">
        <v>0.84813216485336995</v>
      </c>
      <c r="AO24" s="161" t="s">
        <v>161</v>
      </c>
      <c r="AP24" s="162">
        <f>AJ24</f>
        <v>0.90959906578345595</v>
      </c>
    </row>
    <row r="25" spans="1:44" x14ac:dyDescent="0.2">
      <c r="A25" s="173"/>
      <c r="C25" s="82" t="s">
        <v>16</v>
      </c>
      <c r="D25" s="76"/>
      <c r="E25" s="76">
        <v>1</v>
      </c>
      <c r="F25" s="76">
        <v>0.87207624393929195</v>
      </c>
      <c r="G25" s="76">
        <v>0.86331713193228998</v>
      </c>
      <c r="H25" s="76">
        <v>0.86738264266452503</v>
      </c>
      <c r="I25" s="76">
        <v>0.85978873509270803</v>
      </c>
      <c r="J25" s="76">
        <v>0.84957910928489</v>
      </c>
      <c r="K25" s="76">
        <v>0.82996138123874696</v>
      </c>
      <c r="L25" s="77">
        <v>0.85882986409109996</v>
      </c>
      <c r="M25" s="166"/>
      <c r="N25" s="170"/>
      <c r="Q25" s="82" t="s">
        <v>16</v>
      </c>
      <c r="R25" s="76"/>
      <c r="S25" s="76">
        <v>1</v>
      </c>
      <c r="T25" s="76">
        <v>0.95985957227382102</v>
      </c>
      <c r="U25" s="76">
        <v>0.95720195803073904</v>
      </c>
      <c r="V25" s="76">
        <v>0.94359817315235495</v>
      </c>
      <c r="W25" s="77">
        <v>0.95709689876831805</v>
      </c>
      <c r="X25" s="161"/>
      <c r="Y25" s="162"/>
      <c r="AH25" s="82" t="s">
        <v>16</v>
      </c>
      <c r="AI25" s="76"/>
      <c r="AJ25" s="76">
        <v>1</v>
      </c>
      <c r="AK25" s="76">
        <v>0.91968800822376795</v>
      </c>
      <c r="AL25" s="76">
        <v>0.90872635421549097</v>
      </c>
      <c r="AM25" s="76">
        <v>0.90931650984037504</v>
      </c>
      <c r="AN25" s="77">
        <v>0.86712052610538304</v>
      </c>
      <c r="AO25" s="161"/>
      <c r="AP25" s="162"/>
    </row>
    <row r="26" spans="1:44" x14ac:dyDescent="0.2">
      <c r="A26" s="173"/>
      <c r="C26" s="82" t="s">
        <v>21</v>
      </c>
      <c r="D26" s="76"/>
      <c r="E26" s="76"/>
      <c r="F26" s="76">
        <v>1</v>
      </c>
      <c r="G26" s="76">
        <v>0.858030217715954</v>
      </c>
      <c r="H26" s="76">
        <v>0.86321502595440203</v>
      </c>
      <c r="I26" s="76">
        <v>0.85483719419007598</v>
      </c>
      <c r="J26" s="76">
        <v>0.84051228590331295</v>
      </c>
      <c r="K26" s="76">
        <v>0.82225448992822203</v>
      </c>
      <c r="L26" s="77">
        <v>0.85769578241153399</v>
      </c>
      <c r="M26" s="166"/>
      <c r="N26" s="170"/>
      <c r="Q26" s="82" t="s">
        <v>17</v>
      </c>
      <c r="R26" s="76"/>
      <c r="S26" s="76"/>
      <c r="T26" s="76">
        <v>1</v>
      </c>
      <c r="U26" s="76">
        <v>0.97328332933894002</v>
      </c>
      <c r="V26" s="76">
        <v>0.94484967112956997</v>
      </c>
      <c r="W26" s="77">
        <v>0.94828722745694205</v>
      </c>
      <c r="X26" s="161" t="s">
        <v>162</v>
      </c>
      <c r="Y26" s="162">
        <f>U26</f>
        <v>0.97328332933894002</v>
      </c>
      <c r="AH26" s="82" t="s">
        <v>17</v>
      </c>
      <c r="AI26" s="76"/>
      <c r="AJ26" s="76"/>
      <c r="AK26" s="76">
        <v>1</v>
      </c>
      <c r="AL26" s="76">
        <v>0.93305822838104202</v>
      </c>
      <c r="AM26" s="76">
        <v>0.91933378924644904</v>
      </c>
      <c r="AN26" s="77">
        <v>0.87600426476850402</v>
      </c>
      <c r="AO26" s="161" t="s">
        <v>162</v>
      </c>
      <c r="AP26" s="162">
        <f>AL26</f>
        <v>0.93305822838104202</v>
      </c>
    </row>
    <row r="27" spans="1:44" ht="16" customHeight="1" x14ac:dyDescent="0.2">
      <c r="A27" s="173"/>
      <c r="C27" s="82" t="s">
        <v>17</v>
      </c>
      <c r="D27" s="76"/>
      <c r="E27" s="76"/>
      <c r="F27" s="76"/>
      <c r="G27" s="76">
        <v>1</v>
      </c>
      <c r="H27" s="76">
        <v>0.86059643035881594</v>
      </c>
      <c r="I27" s="76">
        <v>0.861843023853062</v>
      </c>
      <c r="J27" s="76">
        <v>0.85318524266416695</v>
      </c>
      <c r="K27" s="76">
        <v>0.83658505912375103</v>
      </c>
      <c r="L27" s="77">
        <v>0.855139535873636</v>
      </c>
      <c r="M27" s="166" t="s">
        <v>162</v>
      </c>
      <c r="N27" s="167">
        <f>AVERAGE(G26,H26,H27)</f>
        <v>0.86061389134305732</v>
      </c>
      <c r="Q27" s="82" t="s">
        <v>18</v>
      </c>
      <c r="R27" s="76"/>
      <c r="S27" s="76"/>
      <c r="T27" s="76"/>
      <c r="U27" s="76">
        <v>1</v>
      </c>
      <c r="V27" s="76">
        <v>0.94101158656405903</v>
      </c>
      <c r="W27" s="77">
        <v>0.94851843675872305</v>
      </c>
      <c r="X27" s="161"/>
      <c r="Y27" s="162"/>
      <c r="AH27" s="82" t="s">
        <v>18</v>
      </c>
      <c r="AI27" s="76"/>
      <c r="AJ27" s="76"/>
      <c r="AK27" s="76"/>
      <c r="AL27" s="76">
        <v>1</v>
      </c>
      <c r="AM27" s="76">
        <v>0.91387566397197495</v>
      </c>
      <c r="AN27" s="77">
        <v>0.86573748526694405</v>
      </c>
      <c r="AO27" s="161"/>
      <c r="AP27" s="162"/>
    </row>
    <row r="28" spans="1:44" x14ac:dyDescent="0.2">
      <c r="A28" s="173"/>
      <c r="C28" s="82" t="s">
        <v>18</v>
      </c>
      <c r="D28" s="76"/>
      <c r="E28" s="76"/>
      <c r="F28" s="76"/>
      <c r="G28" s="76"/>
      <c r="H28" s="76">
        <v>1</v>
      </c>
      <c r="I28" s="76">
        <v>0.85813495863809797</v>
      </c>
      <c r="J28" s="76">
        <v>0.84584058116082905</v>
      </c>
      <c r="K28" s="76">
        <v>0.83307945965727004</v>
      </c>
      <c r="L28" s="77">
        <v>0.85800146159300805</v>
      </c>
      <c r="M28" s="166"/>
      <c r="N28" s="170"/>
      <c r="Q28" s="82" t="s">
        <v>19</v>
      </c>
      <c r="R28" s="76"/>
      <c r="S28" s="76"/>
      <c r="T28" s="76"/>
      <c r="U28" s="76"/>
      <c r="V28" s="76">
        <v>1</v>
      </c>
      <c r="W28" s="77">
        <v>0.95864825344300497</v>
      </c>
      <c r="X28" s="161" t="s">
        <v>163</v>
      </c>
      <c r="Y28" s="162">
        <f>W28</f>
        <v>0.95864825344300497</v>
      </c>
      <c r="AH28" s="82" t="s">
        <v>19</v>
      </c>
      <c r="AI28" s="76"/>
      <c r="AJ28" s="76"/>
      <c r="AK28" s="76"/>
      <c r="AL28" s="76"/>
      <c r="AM28" s="76">
        <v>1</v>
      </c>
      <c r="AN28" s="77">
        <v>0.93138231310008801</v>
      </c>
      <c r="AO28" s="161" t="s">
        <v>163</v>
      </c>
      <c r="AP28" s="162">
        <f>AN28</f>
        <v>0.93138231310008801</v>
      </c>
    </row>
    <row r="29" spans="1:44" ht="17" thickBot="1" x14ac:dyDescent="0.25">
      <c r="A29" s="173"/>
      <c r="C29" s="82" t="s">
        <v>59</v>
      </c>
      <c r="D29" s="76"/>
      <c r="E29" s="76"/>
      <c r="F29" s="76"/>
      <c r="G29" s="76"/>
      <c r="H29" s="76"/>
      <c r="I29" s="76">
        <v>1</v>
      </c>
      <c r="J29" s="76">
        <v>0.85265314823655103</v>
      </c>
      <c r="K29" s="76">
        <v>0.83371297709402903</v>
      </c>
      <c r="L29" s="77">
        <v>0.85357422843656805</v>
      </c>
      <c r="M29" s="166"/>
      <c r="N29" s="170"/>
      <c r="Q29" s="83" t="s">
        <v>20</v>
      </c>
      <c r="R29" s="78"/>
      <c r="S29" s="78"/>
      <c r="T29" s="78"/>
      <c r="U29" s="78"/>
      <c r="V29" s="78"/>
      <c r="W29" s="79">
        <v>1</v>
      </c>
      <c r="X29" s="161"/>
      <c r="Y29" s="162"/>
      <c r="AH29" s="83" t="s">
        <v>20</v>
      </c>
      <c r="AI29" s="78"/>
      <c r="AJ29" s="78"/>
      <c r="AK29" s="78"/>
      <c r="AL29" s="78"/>
      <c r="AM29" s="78"/>
      <c r="AN29" s="79">
        <v>1</v>
      </c>
      <c r="AO29" s="161"/>
      <c r="AP29" s="162"/>
    </row>
    <row r="30" spans="1:44" ht="16" customHeight="1" x14ac:dyDescent="0.2">
      <c r="A30" s="173"/>
      <c r="C30" s="82" t="s">
        <v>19</v>
      </c>
      <c r="D30" s="76"/>
      <c r="E30" s="76"/>
      <c r="F30" s="76"/>
      <c r="G30" s="76"/>
      <c r="H30" s="76"/>
      <c r="I30" s="76"/>
      <c r="J30" s="76">
        <v>1</v>
      </c>
      <c r="K30" s="76">
        <v>0.84714595060930897</v>
      </c>
      <c r="L30" s="77">
        <v>0.84768038772476295</v>
      </c>
      <c r="M30" s="166" t="s">
        <v>163</v>
      </c>
      <c r="N30" s="167">
        <f>AVERAGE(K30,L30,L31)</f>
        <v>0.84573800659779064</v>
      </c>
    </row>
    <row r="31" spans="1:44" x14ac:dyDescent="0.2">
      <c r="A31" s="173"/>
      <c r="C31" s="82" t="s">
        <v>20</v>
      </c>
      <c r="D31" s="76"/>
      <c r="E31" s="76"/>
      <c r="F31" s="76"/>
      <c r="G31" s="76"/>
      <c r="H31" s="76"/>
      <c r="I31" s="76"/>
      <c r="J31" s="76"/>
      <c r="K31" s="76">
        <v>1</v>
      </c>
      <c r="L31" s="77">
        <v>0.84238768145929999</v>
      </c>
      <c r="M31" s="166"/>
      <c r="N31" s="170"/>
    </row>
    <row r="32" spans="1:44" ht="17" thickBot="1" x14ac:dyDescent="0.25">
      <c r="A32" s="173"/>
      <c r="C32" s="83" t="s">
        <v>31</v>
      </c>
      <c r="D32" s="78"/>
      <c r="E32" s="78"/>
      <c r="F32" s="78"/>
      <c r="G32" s="78"/>
      <c r="H32" s="78"/>
      <c r="I32" s="78"/>
      <c r="J32" s="78"/>
      <c r="K32" s="78"/>
      <c r="L32" s="79">
        <v>1</v>
      </c>
      <c r="M32" s="166"/>
      <c r="N32" s="170"/>
    </row>
    <row r="33" spans="1:44" s="90" customFormat="1" x14ac:dyDescent="0.2">
      <c r="A33" s="173"/>
      <c r="P33" s="91"/>
      <c r="AD33" s="93"/>
      <c r="AE33" s="93"/>
      <c r="AG33" s="91"/>
      <c r="AR33" s="91"/>
    </row>
    <row r="34" spans="1:44" ht="17" thickBot="1" x14ac:dyDescent="0.25"/>
    <row r="35" spans="1:44" x14ac:dyDescent="0.2">
      <c r="A35" s="171" t="s">
        <v>159</v>
      </c>
      <c r="C35" s="177" t="s">
        <v>145</v>
      </c>
      <c r="D35" s="178"/>
      <c r="E35" s="178"/>
      <c r="F35" s="178"/>
      <c r="G35" s="178"/>
      <c r="H35" s="178"/>
      <c r="I35" s="178"/>
      <c r="J35" s="178"/>
      <c r="K35" s="178"/>
      <c r="L35" s="179"/>
      <c r="Q35" s="174" t="s">
        <v>150</v>
      </c>
      <c r="R35" s="175"/>
      <c r="S35" s="175"/>
      <c r="T35" s="175"/>
      <c r="U35" s="175"/>
      <c r="V35" s="175"/>
      <c r="W35" s="176"/>
      <c r="AH35" s="163" t="s">
        <v>167</v>
      </c>
      <c r="AI35" s="164"/>
      <c r="AJ35" s="164"/>
      <c r="AK35" s="164"/>
      <c r="AL35" s="164"/>
      <c r="AM35" s="164"/>
      <c r="AN35" s="165"/>
    </row>
    <row r="36" spans="1:44" x14ac:dyDescent="0.2">
      <c r="A36" s="171"/>
      <c r="C36" s="82"/>
      <c r="D36" s="80" t="s">
        <v>29</v>
      </c>
      <c r="E36" s="80" t="s">
        <v>16</v>
      </c>
      <c r="F36" s="80" t="s">
        <v>21</v>
      </c>
      <c r="G36" s="80" t="s">
        <v>17</v>
      </c>
      <c r="H36" s="80" t="s">
        <v>18</v>
      </c>
      <c r="I36" s="80" t="s">
        <v>59</v>
      </c>
      <c r="J36" s="80" t="s">
        <v>19</v>
      </c>
      <c r="K36" s="80" t="s">
        <v>20</v>
      </c>
      <c r="L36" s="81" t="s">
        <v>31</v>
      </c>
      <c r="M36" s="168" t="s">
        <v>164</v>
      </c>
      <c r="N36" s="169"/>
      <c r="Q36" s="75"/>
      <c r="R36" s="80" t="s">
        <v>29</v>
      </c>
      <c r="S36" s="80" t="s">
        <v>16</v>
      </c>
      <c r="T36" s="80" t="s">
        <v>17</v>
      </c>
      <c r="U36" s="80" t="s">
        <v>18</v>
      </c>
      <c r="V36" s="80" t="s">
        <v>19</v>
      </c>
      <c r="W36" s="81" t="s">
        <v>20</v>
      </c>
      <c r="X36" s="168" t="s">
        <v>164</v>
      </c>
      <c r="Y36" s="169"/>
      <c r="AH36" s="75"/>
      <c r="AI36" s="80" t="s">
        <v>29</v>
      </c>
      <c r="AJ36" s="80" t="s">
        <v>16</v>
      </c>
      <c r="AK36" s="80" t="s">
        <v>17</v>
      </c>
      <c r="AL36" s="80" t="s">
        <v>18</v>
      </c>
      <c r="AM36" s="80" t="s">
        <v>19</v>
      </c>
      <c r="AN36" s="81" t="s">
        <v>20</v>
      </c>
      <c r="AO36" s="159" t="s">
        <v>164</v>
      </c>
      <c r="AP36" s="160"/>
    </row>
    <row r="37" spans="1:44" ht="16" customHeight="1" x14ac:dyDescent="0.2">
      <c r="A37" s="171"/>
      <c r="C37" s="82" t="s">
        <v>29</v>
      </c>
      <c r="D37" s="76">
        <v>1</v>
      </c>
      <c r="E37" s="76">
        <v>0.90939543545267398</v>
      </c>
      <c r="F37" s="76">
        <v>0.90996729706983603</v>
      </c>
      <c r="G37" s="76">
        <v>0.91866268899151404</v>
      </c>
      <c r="H37" s="76">
        <v>0.9193353337779</v>
      </c>
      <c r="I37" s="76">
        <v>0.91338596278773299</v>
      </c>
      <c r="J37" s="76">
        <v>0.90579432124266501</v>
      </c>
      <c r="K37" s="76">
        <v>0.90644080392686699</v>
      </c>
      <c r="L37" s="77">
        <v>0.90566366499752704</v>
      </c>
      <c r="M37" s="166" t="s">
        <v>161</v>
      </c>
      <c r="N37" s="167">
        <f>AVERAGE(E37,F37,F38)</f>
        <v>0.91024142328282098</v>
      </c>
      <c r="Q37" s="82" t="s">
        <v>29</v>
      </c>
      <c r="R37" s="76">
        <v>1</v>
      </c>
      <c r="S37" s="76">
        <v>0.98044035377931804</v>
      </c>
      <c r="T37" s="76">
        <v>0.97374186375110705</v>
      </c>
      <c r="U37" s="76">
        <v>0.97242101519589697</v>
      </c>
      <c r="V37" s="76">
        <v>0.96762614516099699</v>
      </c>
      <c r="W37" s="77">
        <v>0.96425520447664204</v>
      </c>
      <c r="X37" s="161" t="s">
        <v>161</v>
      </c>
      <c r="Y37" s="162">
        <f>S37</f>
        <v>0.98044035377931804</v>
      </c>
      <c r="AH37" s="82" t="s">
        <v>29</v>
      </c>
      <c r="AI37" s="76">
        <v>1</v>
      </c>
      <c r="AJ37" s="76">
        <v>0.93231123740421595</v>
      </c>
      <c r="AK37" s="76">
        <v>0.92121948821899402</v>
      </c>
      <c r="AL37" s="76">
        <v>0.938745008666657</v>
      </c>
      <c r="AM37" s="76">
        <v>0.925881689659661</v>
      </c>
      <c r="AN37" s="77">
        <v>0.93284897937959099</v>
      </c>
      <c r="AO37" s="161" t="s">
        <v>161</v>
      </c>
      <c r="AP37" s="162">
        <f>AJ37</f>
        <v>0.93231123740421595</v>
      </c>
    </row>
    <row r="38" spans="1:44" x14ac:dyDescent="0.2">
      <c r="A38" s="171"/>
      <c r="C38" s="82" t="s">
        <v>16</v>
      </c>
      <c r="D38" s="76"/>
      <c r="E38" s="76">
        <v>1</v>
      </c>
      <c r="F38" s="76">
        <v>0.91136153732595304</v>
      </c>
      <c r="G38" s="76">
        <v>0.92072316516680497</v>
      </c>
      <c r="H38" s="76">
        <v>0.91651316572637898</v>
      </c>
      <c r="I38" s="76">
        <v>0.91753061894409704</v>
      </c>
      <c r="J38" s="76">
        <v>0.90666759387504803</v>
      </c>
      <c r="K38" s="76">
        <v>0.90938529458377404</v>
      </c>
      <c r="L38" s="77">
        <v>0.91002700191020902</v>
      </c>
      <c r="M38" s="166"/>
      <c r="N38" s="170"/>
      <c r="Q38" s="82" t="s">
        <v>16</v>
      </c>
      <c r="R38" s="76"/>
      <c r="S38" s="76">
        <v>1</v>
      </c>
      <c r="T38" s="76">
        <v>0.97365813709230797</v>
      </c>
      <c r="U38" s="76">
        <v>0.97150518321606805</v>
      </c>
      <c r="V38" s="76">
        <v>0.96708999665834905</v>
      </c>
      <c r="W38" s="77">
        <v>0.96509148478709605</v>
      </c>
      <c r="X38" s="161"/>
      <c r="Y38" s="162"/>
      <c r="AH38" s="82" t="s">
        <v>16</v>
      </c>
      <c r="AI38" s="76"/>
      <c r="AJ38" s="76">
        <v>1</v>
      </c>
      <c r="AK38" s="76">
        <v>0.93109152880998003</v>
      </c>
      <c r="AL38" s="76">
        <v>0.948254468991513</v>
      </c>
      <c r="AM38" s="76">
        <v>0.936715497678138</v>
      </c>
      <c r="AN38" s="77">
        <v>0.94365982375497703</v>
      </c>
      <c r="AO38" s="161"/>
      <c r="AP38" s="162"/>
    </row>
    <row r="39" spans="1:44" x14ac:dyDescent="0.2">
      <c r="A39" s="171"/>
      <c r="C39" s="82" t="s">
        <v>21</v>
      </c>
      <c r="D39" s="76"/>
      <c r="E39" s="76"/>
      <c r="F39" s="76">
        <v>1</v>
      </c>
      <c r="G39" s="76">
        <v>0.92095471671780504</v>
      </c>
      <c r="H39" s="76">
        <v>0.91775911576281899</v>
      </c>
      <c r="I39" s="76">
        <v>0.91922700488858</v>
      </c>
      <c r="J39" s="76">
        <v>0.91066373454999305</v>
      </c>
      <c r="K39" s="76">
        <v>0.91034857314906403</v>
      </c>
      <c r="L39" s="77">
        <v>0.90902107317462499</v>
      </c>
      <c r="M39" s="166"/>
      <c r="N39" s="170"/>
      <c r="Q39" s="82" t="s">
        <v>17</v>
      </c>
      <c r="R39" s="76"/>
      <c r="S39" s="76"/>
      <c r="T39" s="76">
        <v>1</v>
      </c>
      <c r="U39" s="76">
        <v>0.975032276073733</v>
      </c>
      <c r="V39" s="76">
        <v>0.97496241373529302</v>
      </c>
      <c r="W39" s="77">
        <v>0.97296335659076005</v>
      </c>
      <c r="X39" s="161" t="s">
        <v>162</v>
      </c>
      <c r="Y39" s="162">
        <f>U39</f>
        <v>0.975032276073733</v>
      </c>
      <c r="AH39" s="82" t="s">
        <v>17</v>
      </c>
      <c r="AI39" s="76"/>
      <c r="AJ39" s="76"/>
      <c r="AK39" s="76">
        <v>1</v>
      </c>
      <c r="AL39" s="76">
        <v>0.94771225793413905</v>
      </c>
      <c r="AM39" s="76">
        <v>0.93695182135400301</v>
      </c>
      <c r="AN39" s="77">
        <v>0.94432956565440895</v>
      </c>
      <c r="AO39" s="161" t="s">
        <v>162</v>
      </c>
      <c r="AP39" s="162">
        <f>AL39</f>
        <v>0.94771225793413905</v>
      </c>
    </row>
    <row r="40" spans="1:44" ht="16" customHeight="1" x14ac:dyDescent="0.2">
      <c r="A40" s="171"/>
      <c r="C40" s="82" t="s">
        <v>17</v>
      </c>
      <c r="D40" s="76"/>
      <c r="E40" s="76"/>
      <c r="F40" s="76"/>
      <c r="G40" s="76">
        <v>1</v>
      </c>
      <c r="H40" s="76">
        <v>0.93112475212023704</v>
      </c>
      <c r="I40" s="76">
        <v>0.92969160656338401</v>
      </c>
      <c r="J40" s="76">
        <v>0.92109632932134999</v>
      </c>
      <c r="K40" s="76">
        <v>0.92209836047278704</v>
      </c>
      <c r="L40" s="77">
        <v>0.92434893353599801</v>
      </c>
      <c r="M40" s="166" t="s">
        <v>162</v>
      </c>
      <c r="N40" s="167">
        <f>AVERAGE(G39,H39,H40)</f>
        <v>0.92327952820028703</v>
      </c>
      <c r="Q40" s="82" t="s">
        <v>18</v>
      </c>
      <c r="R40" s="76"/>
      <c r="S40" s="76"/>
      <c r="T40" s="76"/>
      <c r="U40" s="76">
        <v>1</v>
      </c>
      <c r="V40" s="76">
        <v>0.97404972560654401</v>
      </c>
      <c r="W40" s="77">
        <v>0.96962183002619995</v>
      </c>
      <c r="X40" s="161"/>
      <c r="Y40" s="162"/>
      <c r="AH40" s="82" t="s">
        <v>18</v>
      </c>
      <c r="AI40" s="76"/>
      <c r="AJ40" s="76"/>
      <c r="AK40" s="76"/>
      <c r="AL40" s="76">
        <v>1</v>
      </c>
      <c r="AM40" s="76">
        <v>0.95578272566184097</v>
      </c>
      <c r="AN40" s="77">
        <v>0.96251611547868199</v>
      </c>
      <c r="AO40" s="161"/>
      <c r="AP40" s="162"/>
    </row>
    <row r="41" spans="1:44" x14ac:dyDescent="0.2">
      <c r="A41" s="171"/>
      <c r="C41" s="82" t="s">
        <v>18</v>
      </c>
      <c r="D41" s="76"/>
      <c r="E41" s="76"/>
      <c r="F41" s="76"/>
      <c r="G41" s="76"/>
      <c r="H41" s="76">
        <v>1</v>
      </c>
      <c r="I41" s="76">
        <v>0.92379568596463302</v>
      </c>
      <c r="J41" s="76">
        <v>0.91671726988177404</v>
      </c>
      <c r="K41" s="76">
        <v>0.91891911693230499</v>
      </c>
      <c r="L41" s="77">
        <v>0.91801073096764696</v>
      </c>
      <c r="M41" s="166"/>
      <c r="N41" s="170"/>
      <c r="Q41" s="82" t="s">
        <v>19</v>
      </c>
      <c r="R41" s="76"/>
      <c r="S41" s="76"/>
      <c r="T41" s="76"/>
      <c r="U41" s="76"/>
      <c r="V41" s="76">
        <v>1</v>
      </c>
      <c r="W41" s="77">
        <v>0.97435044868165299</v>
      </c>
      <c r="X41" s="161" t="s">
        <v>163</v>
      </c>
      <c r="Y41" s="162">
        <f>W41</f>
        <v>0.97435044868165299</v>
      </c>
      <c r="AH41" s="82" t="s">
        <v>19</v>
      </c>
      <c r="AI41" s="76"/>
      <c r="AJ41" s="76"/>
      <c r="AK41" s="76"/>
      <c r="AL41" s="76"/>
      <c r="AM41" s="76">
        <v>1</v>
      </c>
      <c r="AN41" s="77">
        <v>0.96238333630308903</v>
      </c>
      <c r="AO41" s="161" t="s">
        <v>163</v>
      </c>
      <c r="AP41" s="162">
        <f>AN41</f>
        <v>0.96238333630308903</v>
      </c>
    </row>
    <row r="42" spans="1:44" ht="17" thickBot="1" x14ac:dyDescent="0.25">
      <c r="A42" s="171"/>
      <c r="C42" s="82" t="s">
        <v>59</v>
      </c>
      <c r="D42" s="76"/>
      <c r="E42" s="76"/>
      <c r="F42" s="76"/>
      <c r="G42" s="76"/>
      <c r="H42" s="76"/>
      <c r="I42" s="76">
        <v>1</v>
      </c>
      <c r="J42" s="76">
        <v>0.92070454804079804</v>
      </c>
      <c r="K42" s="76">
        <v>0.92324481096250199</v>
      </c>
      <c r="L42" s="77">
        <v>0.92016459398245198</v>
      </c>
      <c r="M42" s="166"/>
      <c r="N42" s="170"/>
      <c r="Q42" s="83" t="s">
        <v>20</v>
      </c>
      <c r="R42" s="78"/>
      <c r="S42" s="78"/>
      <c r="T42" s="78"/>
      <c r="U42" s="78"/>
      <c r="V42" s="78"/>
      <c r="W42" s="79">
        <v>1</v>
      </c>
      <c r="X42" s="161"/>
      <c r="Y42" s="162"/>
      <c r="AH42" s="83" t="s">
        <v>20</v>
      </c>
      <c r="AI42" s="78"/>
      <c r="AJ42" s="78"/>
      <c r="AK42" s="78"/>
      <c r="AL42" s="78"/>
      <c r="AM42" s="78"/>
      <c r="AN42" s="79">
        <v>1</v>
      </c>
      <c r="AO42" s="161"/>
      <c r="AP42" s="162"/>
    </row>
    <row r="43" spans="1:44" ht="16" customHeight="1" x14ac:dyDescent="0.2">
      <c r="A43" s="171"/>
      <c r="C43" s="82" t="s">
        <v>19</v>
      </c>
      <c r="D43" s="76"/>
      <c r="E43" s="76"/>
      <c r="F43" s="76"/>
      <c r="G43" s="76"/>
      <c r="H43" s="76"/>
      <c r="I43" s="76"/>
      <c r="J43" s="76">
        <v>1</v>
      </c>
      <c r="K43" s="76">
        <v>0.91987940557315995</v>
      </c>
      <c r="L43" s="77">
        <v>0.91797589872637297</v>
      </c>
      <c r="M43" s="166" t="s">
        <v>163</v>
      </c>
      <c r="N43" s="167">
        <f>AVERAGE(K43,L43,L44)</f>
        <v>0.92132623005010872</v>
      </c>
    </row>
    <row r="44" spans="1:44" x14ac:dyDescent="0.2">
      <c r="A44" s="171"/>
      <c r="C44" s="82" t="s">
        <v>20</v>
      </c>
      <c r="D44" s="76"/>
      <c r="E44" s="76"/>
      <c r="F44" s="76"/>
      <c r="G44" s="76"/>
      <c r="H44" s="76"/>
      <c r="I44" s="76"/>
      <c r="J44" s="76"/>
      <c r="K44" s="76">
        <v>1</v>
      </c>
      <c r="L44" s="77">
        <v>0.92612338585079301</v>
      </c>
      <c r="M44" s="166"/>
      <c r="N44" s="170"/>
    </row>
    <row r="45" spans="1:44" ht="17" thickBot="1" x14ac:dyDescent="0.25">
      <c r="A45" s="171"/>
      <c r="C45" s="83" t="s">
        <v>31</v>
      </c>
      <c r="D45" s="78"/>
      <c r="E45" s="78"/>
      <c r="F45" s="78"/>
      <c r="G45" s="78"/>
      <c r="H45" s="78"/>
      <c r="I45" s="78"/>
      <c r="J45" s="78"/>
      <c r="K45" s="78"/>
      <c r="L45" s="79">
        <v>1</v>
      </c>
      <c r="M45" s="166"/>
      <c r="N45" s="170"/>
    </row>
    <row r="46" spans="1:44" s="90" customFormat="1" x14ac:dyDescent="0.2">
      <c r="A46" s="171"/>
      <c r="P46" s="91"/>
      <c r="AD46" s="93"/>
      <c r="AE46" s="93"/>
      <c r="AG46" s="91"/>
      <c r="AR46" s="91"/>
    </row>
    <row r="47" spans="1:44" ht="17" thickBot="1" x14ac:dyDescent="0.25"/>
    <row r="48" spans="1:44" ht="16" customHeight="1" thickBot="1" x14ac:dyDescent="0.25">
      <c r="A48" s="171" t="s">
        <v>158</v>
      </c>
      <c r="C48" s="177" t="s">
        <v>146</v>
      </c>
      <c r="D48" s="178"/>
      <c r="E48" s="178"/>
      <c r="F48" s="178"/>
      <c r="G48" s="178"/>
      <c r="H48" s="178"/>
      <c r="I48" s="178"/>
      <c r="J48" s="178"/>
      <c r="K48" s="179"/>
      <c r="Q48" s="174" t="s">
        <v>151</v>
      </c>
      <c r="R48" s="175"/>
      <c r="S48" s="175"/>
      <c r="T48" s="175"/>
      <c r="U48" s="175"/>
      <c r="V48" s="175"/>
      <c r="W48" s="176"/>
      <c r="AH48" s="163" t="s">
        <v>168</v>
      </c>
      <c r="AI48" s="164"/>
      <c r="AJ48" s="164"/>
      <c r="AK48" s="164"/>
      <c r="AL48" s="164"/>
      <c r="AM48" s="164"/>
      <c r="AN48" s="165"/>
    </row>
    <row r="49" spans="1:44" ht="16" customHeight="1" x14ac:dyDescent="0.2">
      <c r="A49" s="171"/>
      <c r="C49" s="82"/>
      <c r="D49" s="80" t="s">
        <v>29</v>
      </c>
      <c r="E49" s="80" t="s">
        <v>16</v>
      </c>
      <c r="F49" s="80" t="s">
        <v>21</v>
      </c>
      <c r="G49" s="80" t="s">
        <v>17</v>
      </c>
      <c r="H49" s="80" t="s">
        <v>18</v>
      </c>
      <c r="I49" s="80" t="s">
        <v>19</v>
      </c>
      <c r="J49" s="80" t="s">
        <v>20</v>
      </c>
      <c r="K49" s="81" t="s">
        <v>31</v>
      </c>
      <c r="L49" s="168" t="s">
        <v>164</v>
      </c>
      <c r="M49" s="169"/>
      <c r="Q49" s="75"/>
      <c r="R49" s="80" t="s">
        <v>29</v>
      </c>
      <c r="S49" s="80" t="s">
        <v>16</v>
      </c>
      <c r="T49" s="80" t="s">
        <v>17</v>
      </c>
      <c r="U49" s="80" t="s">
        <v>18</v>
      </c>
      <c r="V49" s="80" t="s">
        <v>19</v>
      </c>
      <c r="W49" s="81" t="s">
        <v>20</v>
      </c>
      <c r="X49" s="168" t="s">
        <v>164</v>
      </c>
      <c r="Y49" s="169"/>
      <c r="AH49" s="95"/>
      <c r="AI49" s="96" t="s">
        <v>29</v>
      </c>
      <c r="AJ49" s="96" t="s">
        <v>16</v>
      </c>
      <c r="AK49" s="96" t="s">
        <v>17</v>
      </c>
      <c r="AL49" s="96" t="s">
        <v>18</v>
      </c>
      <c r="AM49" s="96" t="s">
        <v>19</v>
      </c>
      <c r="AN49" s="97" t="s">
        <v>20</v>
      </c>
      <c r="AO49" s="159" t="s">
        <v>164</v>
      </c>
      <c r="AP49" s="160"/>
    </row>
    <row r="50" spans="1:44" ht="16" customHeight="1" x14ac:dyDescent="0.2">
      <c r="A50" s="171"/>
      <c r="C50" s="82" t="s">
        <v>29</v>
      </c>
      <c r="D50" s="76">
        <v>1</v>
      </c>
      <c r="E50" s="76">
        <v>0.91334967178887905</v>
      </c>
      <c r="F50" s="76">
        <v>0.91308573232511903</v>
      </c>
      <c r="G50" s="76">
        <v>0.91192912033444795</v>
      </c>
      <c r="H50" s="76">
        <v>0.91164021765604597</v>
      </c>
      <c r="I50" s="76">
        <v>0.90720092022468402</v>
      </c>
      <c r="J50" s="76">
        <v>0.90719247430931604</v>
      </c>
      <c r="K50" s="77">
        <v>0.90380897677371996</v>
      </c>
      <c r="L50" s="166" t="s">
        <v>161</v>
      </c>
      <c r="M50" s="167">
        <f>AVERAGE(D50,E50,E51)</f>
        <v>0.97111655726295965</v>
      </c>
      <c r="Q50" s="82" t="s">
        <v>29</v>
      </c>
      <c r="R50" s="76">
        <v>1</v>
      </c>
      <c r="S50" s="76">
        <v>0.97019471210972696</v>
      </c>
      <c r="T50" s="76">
        <v>0.97138735670034704</v>
      </c>
      <c r="U50" s="76">
        <v>0.97253122855061402</v>
      </c>
      <c r="V50" s="76">
        <v>0.96413915531802497</v>
      </c>
      <c r="W50" s="77">
        <v>0.96619910833733502</v>
      </c>
      <c r="X50" s="161" t="s">
        <v>161</v>
      </c>
      <c r="Y50" s="162">
        <f>S50</f>
        <v>0.97019471210972696</v>
      </c>
      <c r="AH50" s="82" t="s">
        <v>29</v>
      </c>
      <c r="AI50" s="76">
        <v>1</v>
      </c>
      <c r="AJ50" s="76">
        <v>0.69448222336881404</v>
      </c>
      <c r="AK50" s="76">
        <v>0.74963356899120104</v>
      </c>
      <c r="AL50" s="76">
        <v>0.75839360885973905</v>
      </c>
      <c r="AM50" s="76">
        <v>0.71653330131041304</v>
      </c>
      <c r="AN50" s="77">
        <v>0.70255991260305095</v>
      </c>
      <c r="AO50" s="161" t="s">
        <v>161</v>
      </c>
      <c r="AP50" s="162">
        <f>AJ50</f>
        <v>0.69448222336881404</v>
      </c>
    </row>
    <row r="51" spans="1:44" ht="16" customHeight="1" x14ac:dyDescent="0.2">
      <c r="A51" s="171"/>
      <c r="C51" s="82" t="s">
        <v>16</v>
      </c>
      <c r="D51" s="76"/>
      <c r="E51" s="76">
        <v>1</v>
      </c>
      <c r="F51" s="76">
        <v>0.92071433820776105</v>
      </c>
      <c r="G51" s="76">
        <v>0.91868546809687301</v>
      </c>
      <c r="H51" s="76">
        <v>0.919796266804916</v>
      </c>
      <c r="I51" s="76">
        <v>0.91176123362501404</v>
      </c>
      <c r="J51" s="76">
        <v>0.91444381896848903</v>
      </c>
      <c r="K51" s="77">
        <v>0.90701160897550703</v>
      </c>
      <c r="L51" s="166"/>
      <c r="M51" s="170"/>
      <c r="Q51" s="82" t="s">
        <v>16</v>
      </c>
      <c r="R51" s="76"/>
      <c r="S51" s="76">
        <v>1</v>
      </c>
      <c r="T51" s="76">
        <v>0.97340397101049603</v>
      </c>
      <c r="U51" s="76">
        <v>0.97424511505947098</v>
      </c>
      <c r="V51" s="76">
        <v>0.96379647871863905</v>
      </c>
      <c r="W51" s="77">
        <v>0.96833092418969502</v>
      </c>
      <c r="X51" s="161"/>
      <c r="Y51" s="162"/>
      <c r="AH51" s="82" t="s">
        <v>16</v>
      </c>
      <c r="AI51" s="76"/>
      <c r="AJ51" s="76">
        <v>1</v>
      </c>
      <c r="AK51" s="76">
        <v>0.74080606980699304</v>
      </c>
      <c r="AL51" s="76">
        <v>0.74955364671962699</v>
      </c>
      <c r="AM51" s="76">
        <v>0.70898946931625295</v>
      </c>
      <c r="AN51" s="77">
        <v>0.68855930019656797</v>
      </c>
      <c r="AO51" s="161"/>
      <c r="AP51" s="162"/>
    </row>
    <row r="52" spans="1:44" ht="16" customHeight="1" x14ac:dyDescent="0.2">
      <c r="A52" s="171"/>
      <c r="C52" s="82" t="s">
        <v>21</v>
      </c>
      <c r="D52" s="76"/>
      <c r="E52" s="76"/>
      <c r="F52" s="76">
        <v>1</v>
      </c>
      <c r="G52" s="76">
        <v>0.91974054506927605</v>
      </c>
      <c r="H52" s="76">
        <v>0.91711165512750903</v>
      </c>
      <c r="I52" s="76">
        <v>0.91501313937953499</v>
      </c>
      <c r="J52" s="76">
        <v>0.91586786880984505</v>
      </c>
      <c r="K52" s="77">
        <v>0.910129236549999</v>
      </c>
      <c r="L52" s="166"/>
      <c r="M52" s="170"/>
      <c r="Q52" s="82" t="s">
        <v>17</v>
      </c>
      <c r="R52" s="76"/>
      <c r="S52" s="76"/>
      <c r="T52" s="76">
        <v>1</v>
      </c>
      <c r="U52" s="76">
        <v>0.98185638662036201</v>
      </c>
      <c r="V52" s="76">
        <v>0.97275197998559404</v>
      </c>
      <c r="W52" s="77">
        <v>0.97599022843143102</v>
      </c>
      <c r="X52" s="161" t="s">
        <v>162</v>
      </c>
      <c r="Y52" s="162">
        <f>U52</f>
        <v>0.98185638662036201</v>
      </c>
      <c r="AH52" s="82" t="s">
        <v>17</v>
      </c>
      <c r="AI52" s="76"/>
      <c r="AJ52" s="76"/>
      <c r="AK52" s="76">
        <v>1</v>
      </c>
      <c r="AL52" s="76">
        <v>0.83738065942564499</v>
      </c>
      <c r="AM52" s="76">
        <v>0.78481628231719203</v>
      </c>
      <c r="AN52" s="77">
        <v>0.76224085241603401</v>
      </c>
      <c r="AO52" s="161" t="s">
        <v>162</v>
      </c>
      <c r="AP52" s="162">
        <f>AL52</f>
        <v>0.83738065942564499</v>
      </c>
    </row>
    <row r="53" spans="1:44" ht="16" customHeight="1" x14ac:dyDescent="0.2">
      <c r="A53" s="171"/>
      <c r="C53" s="82" t="s">
        <v>17</v>
      </c>
      <c r="D53" s="76"/>
      <c r="E53" s="76"/>
      <c r="F53" s="76"/>
      <c r="G53" s="76">
        <v>1</v>
      </c>
      <c r="H53" s="76">
        <v>0.91920519641658804</v>
      </c>
      <c r="I53" s="76">
        <v>0.91751920641205298</v>
      </c>
      <c r="J53" s="76">
        <v>0.91489287308774203</v>
      </c>
      <c r="K53" s="77">
        <v>0.91308276438777503</v>
      </c>
      <c r="L53" s="166" t="s">
        <v>162</v>
      </c>
      <c r="M53" s="167">
        <f>H53</f>
        <v>0.91920519641658804</v>
      </c>
      <c r="Q53" s="82" t="s">
        <v>18</v>
      </c>
      <c r="R53" s="76"/>
      <c r="S53" s="76"/>
      <c r="T53" s="76"/>
      <c r="U53" s="76">
        <v>1</v>
      </c>
      <c r="V53" s="76">
        <v>0.97399908398913404</v>
      </c>
      <c r="W53" s="77">
        <v>0.97793419911393198</v>
      </c>
      <c r="X53" s="161"/>
      <c r="Y53" s="162"/>
      <c r="AH53" s="82" t="s">
        <v>18</v>
      </c>
      <c r="AI53" s="76"/>
      <c r="AJ53" s="76"/>
      <c r="AK53" s="76"/>
      <c r="AL53" s="76">
        <v>1</v>
      </c>
      <c r="AM53" s="76">
        <v>0.79492131819658696</v>
      </c>
      <c r="AN53" s="77">
        <v>0.771211632645873</v>
      </c>
      <c r="AO53" s="161"/>
      <c r="AP53" s="162"/>
    </row>
    <row r="54" spans="1:44" ht="16" customHeight="1" x14ac:dyDescent="0.2">
      <c r="A54" s="171"/>
      <c r="C54" s="82" t="s">
        <v>18</v>
      </c>
      <c r="D54" s="76"/>
      <c r="E54" s="76"/>
      <c r="F54" s="76"/>
      <c r="G54" s="76"/>
      <c r="H54" s="76">
        <v>1</v>
      </c>
      <c r="I54" s="76">
        <v>0.91449229702099999</v>
      </c>
      <c r="J54" s="76">
        <v>0.91619631953950198</v>
      </c>
      <c r="K54" s="77">
        <v>0.90827346273323994</v>
      </c>
      <c r="L54" s="166"/>
      <c r="M54" s="167"/>
      <c r="Q54" s="82" t="s">
        <v>19</v>
      </c>
      <c r="R54" s="76"/>
      <c r="S54" s="76"/>
      <c r="T54" s="76"/>
      <c r="U54" s="76"/>
      <c r="V54" s="76">
        <v>1</v>
      </c>
      <c r="W54" s="77">
        <v>0.97037857527200599</v>
      </c>
      <c r="X54" s="161" t="s">
        <v>163</v>
      </c>
      <c r="Y54" s="162">
        <f>W54</f>
        <v>0.97037857527200599</v>
      </c>
      <c r="AH54" s="82" t="s">
        <v>19</v>
      </c>
      <c r="AI54" s="76"/>
      <c r="AJ54" s="76"/>
      <c r="AK54" s="76"/>
      <c r="AL54" s="76"/>
      <c r="AM54" s="76">
        <v>1</v>
      </c>
      <c r="AN54" s="77">
        <v>0.7282479884327</v>
      </c>
      <c r="AO54" s="161" t="s">
        <v>163</v>
      </c>
      <c r="AP54" s="162">
        <f>AN54</f>
        <v>0.7282479884327</v>
      </c>
    </row>
    <row r="55" spans="1:44" ht="17" customHeight="1" thickBot="1" x14ac:dyDescent="0.25">
      <c r="A55" s="171"/>
      <c r="C55" s="82" t="s">
        <v>19</v>
      </c>
      <c r="D55" s="76"/>
      <c r="E55" s="76"/>
      <c r="F55" s="76"/>
      <c r="G55" s="76"/>
      <c r="H55" s="76"/>
      <c r="I55" s="76">
        <v>1</v>
      </c>
      <c r="J55" s="76">
        <v>0.916728816461851</v>
      </c>
      <c r="K55" s="77">
        <v>0.91276298303486902</v>
      </c>
      <c r="L55" s="166" t="s">
        <v>163</v>
      </c>
      <c r="M55" s="167">
        <f>AVERAGE(J55,K55,K56)</f>
        <v>0.91335168210842232</v>
      </c>
      <c r="Q55" s="83" t="s">
        <v>20</v>
      </c>
      <c r="R55" s="78"/>
      <c r="S55" s="78"/>
      <c r="T55" s="78"/>
      <c r="U55" s="78"/>
      <c r="V55" s="78"/>
      <c r="W55" s="79">
        <v>1</v>
      </c>
      <c r="X55" s="161"/>
      <c r="Y55" s="162"/>
      <c r="AH55" s="83" t="s">
        <v>20</v>
      </c>
      <c r="AI55" s="78"/>
      <c r="AJ55" s="78"/>
      <c r="AK55" s="78"/>
      <c r="AL55" s="78"/>
      <c r="AM55" s="78"/>
      <c r="AN55" s="79">
        <v>1</v>
      </c>
      <c r="AO55" s="161"/>
      <c r="AP55" s="162"/>
    </row>
    <row r="56" spans="1:44" ht="16" customHeight="1" x14ac:dyDescent="0.2">
      <c r="A56" s="171"/>
      <c r="C56" s="82" t="s">
        <v>20</v>
      </c>
      <c r="D56" s="76"/>
      <c r="E56" s="76"/>
      <c r="F56" s="76"/>
      <c r="G56" s="76"/>
      <c r="H56" s="76"/>
      <c r="I56" s="76"/>
      <c r="J56" s="76">
        <v>1</v>
      </c>
      <c r="K56" s="77">
        <v>0.91056324682854695</v>
      </c>
      <c r="L56" s="166"/>
      <c r="M56" s="170"/>
    </row>
    <row r="57" spans="1:44" ht="17" customHeight="1" thickBot="1" x14ac:dyDescent="0.25">
      <c r="A57" s="171"/>
      <c r="C57" s="83" t="s">
        <v>31</v>
      </c>
      <c r="D57" s="78"/>
      <c r="E57" s="78"/>
      <c r="F57" s="78"/>
      <c r="G57" s="78"/>
      <c r="H57" s="78"/>
      <c r="I57" s="78"/>
      <c r="J57" s="78"/>
      <c r="K57" s="79">
        <v>1</v>
      </c>
      <c r="L57" s="166"/>
      <c r="M57" s="170"/>
    </row>
    <row r="58" spans="1:44" s="90" customFormat="1" ht="16" customHeight="1" x14ac:dyDescent="0.2">
      <c r="A58" s="171"/>
      <c r="P58" s="91"/>
      <c r="AD58" s="93"/>
      <c r="AE58" s="93"/>
      <c r="AG58" s="91"/>
      <c r="AR58" s="91"/>
    </row>
    <row r="59" spans="1:44" ht="17" customHeight="1" thickBot="1" x14ac:dyDescent="0.25">
      <c r="A59" s="89"/>
    </row>
    <row r="60" spans="1:44" ht="16" customHeight="1" x14ac:dyDescent="0.2">
      <c r="A60" s="172" t="s">
        <v>157</v>
      </c>
      <c r="C60" s="180" t="s">
        <v>147</v>
      </c>
      <c r="D60" s="181"/>
      <c r="E60" s="181"/>
      <c r="F60" s="181"/>
      <c r="G60" s="181"/>
      <c r="H60" s="181"/>
      <c r="I60" s="182"/>
      <c r="Q60" s="174" t="s">
        <v>152</v>
      </c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6"/>
      <c r="AD60" s="94"/>
      <c r="AE60" s="94"/>
      <c r="AH60" s="163" t="s">
        <v>169</v>
      </c>
      <c r="AI60" s="164"/>
      <c r="AJ60" s="164"/>
      <c r="AK60" s="164"/>
      <c r="AL60" s="164"/>
      <c r="AM60" s="164"/>
      <c r="AN60" s="165"/>
    </row>
    <row r="61" spans="1:44" ht="16" customHeight="1" x14ac:dyDescent="0.2">
      <c r="A61" s="172"/>
      <c r="C61" s="84"/>
      <c r="D61" s="85" t="s">
        <v>29</v>
      </c>
      <c r="E61" s="85" t="s">
        <v>16</v>
      </c>
      <c r="F61" s="85" t="s">
        <v>17</v>
      </c>
      <c r="G61" s="85" t="s">
        <v>18</v>
      </c>
      <c r="H61" s="85" t="s">
        <v>19</v>
      </c>
      <c r="I61" s="86" t="s">
        <v>20</v>
      </c>
      <c r="J61" s="168" t="s">
        <v>164</v>
      </c>
      <c r="K61" s="169"/>
      <c r="L61" s="74"/>
      <c r="M61" s="74"/>
      <c r="Q61" s="75"/>
      <c r="R61" s="80" t="s">
        <v>29</v>
      </c>
      <c r="S61" s="80" t="s">
        <v>16</v>
      </c>
      <c r="T61" s="80" t="s">
        <v>32</v>
      </c>
      <c r="U61" s="80" t="s">
        <v>33</v>
      </c>
      <c r="V61" s="80" t="s">
        <v>17</v>
      </c>
      <c r="W61" s="80" t="s">
        <v>18</v>
      </c>
      <c r="X61" s="80" t="s">
        <v>34</v>
      </c>
      <c r="Y61" s="80" t="s">
        <v>35</v>
      </c>
      <c r="Z61" s="80" t="s">
        <v>19</v>
      </c>
      <c r="AA61" s="80" t="s">
        <v>20</v>
      </c>
      <c r="AB61" s="80" t="s">
        <v>36</v>
      </c>
      <c r="AC61" s="81" t="s">
        <v>37</v>
      </c>
      <c r="AD61" s="168" t="s">
        <v>164</v>
      </c>
      <c r="AE61" s="169"/>
      <c r="AH61" s="75"/>
      <c r="AI61" s="80" t="s">
        <v>29</v>
      </c>
      <c r="AJ61" s="80" t="s">
        <v>16</v>
      </c>
      <c r="AK61" s="80" t="s">
        <v>17</v>
      </c>
      <c r="AL61" s="80" t="s">
        <v>18</v>
      </c>
      <c r="AM61" s="80" t="s">
        <v>19</v>
      </c>
      <c r="AN61" s="81" t="s">
        <v>20</v>
      </c>
      <c r="AO61" s="159" t="s">
        <v>164</v>
      </c>
      <c r="AP61" s="160"/>
    </row>
    <row r="62" spans="1:44" ht="16" customHeight="1" x14ac:dyDescent="0.2">
      <c r="A62" s="172"/>
      <c r="C62" s="84" t="s">
        <v>29</v>
      </c>
      <c r="D62" s="76">
        <v>1</v>
      </c>
      <c r="E62" s="76">
        <v>0.82175936239289804</v>
      </c>
      <c r="F62" s="76">
        <v>0.86064128054234601</v>
      </c>
      <c r="G62" s="76">
        <v>0.84304746050836299</v>
      </c>
      <c r="H62" s="76">
        <v>0.85949610827240197</v>
      </c>
      <c r="I62" s="77">
        <v>0.84851448994490097</v>
      </c>
      <c r="J62" s="161" t="s">
        <v>161</v>
      </c>
      <c r="K62" s="162">
        <f>E62</f>
        <v>0.82175936239289804</v>
      </c>
      <c r="L62" s="74"/>
      <c r="M62" s="74"/>
      <c r="Q62" s="82" t="s">
        <v>29</v>
      </c>
      <c r="R62" s="76">
        <v>1</v>
      </c>
      <c r="S62" s="76">
        <v>0.99116945577906101</v>
      </c>
      <c r="T62" s="76">
        <v>0.99468007641299705</v>
      </c>
      <c r="U62" s="76">
        <v>0.99503614711119204</v>
      </c>
      <c r="V62" s="76">
        <v>0.99228544154174003</v>
      </c>
      <c r="W62" s="76">
        <v>0.99258337726554702</v>
      </c>
      <c r="X62" s="76">
        <v>0.99228691753102005</v>
      </c>
      <c r="Y62" s="76">
        <v>0.993219566980585</v>
      </c>
      <c r="Z62" s="76">
        <v>0.98815923967103303</v>
      </c>
      <c r="AA62" s="76">
        <v>0.99093416884237695</v>
      </c>
      <c r="AB62" s="76">
        <v>0.99018880128695197</v>
      </c>
      <c r="AC62" s="77">
        <v>0.98976670644226405</v>
      </c>
      <c r="AD62" s="166" t="s">
        <v>161</v>
      </c>
      <c r="AE62" s="167">
        <f>AVERAGE(S62,T62,T63,U62,U63,U64)</f>
        <v>0.99405131855012152</v>
      </c>
      <c r="AH62" s="84" t="s">
        <v>29</v>
      </c>
      <c r="AI62" s="76">
        <v>1</v>
      </c>
      <c r="AJ62" s="76">
        <v>0.99586795007932205</v>
      </c>
      <c r="AK62" s="76">
        <v>0.99240295583595095</v>
      </c>
      <c r="AL62" s="76">
        <v>0.99453951072114299</v>
      </c>
      <c r="AM62" s="76">
        <v>0.990377450363913</v>
      </c>
      <c r="AN62" s="77">
        <v>0.99099158038730395</v>
      </c>
      <c r="AO62" s="161" t="s">
        <v>161</v>
      </c>
      <c r="AP62" s="162">
        <f>AJ62</f>
        <v>0.99586795007932205</v>
      </c>
    </row>
    <row r="63" spans="1:44" ht="16" customHeight="1" x14ac:dyDescent="0.2">
      <c r="A63" s="172"/>
      <c r="C63" s="84" t="s">
        <v>16</v>
      </c>
      <c r="D63" s="76"/>
      <c r="E63" s="76">
        <v>1</v>
      </c>
      <c r="F63" s="76">
        <v>0.81697096255928403</v>
      </c>
      <c r="G63" s="76">
        <v>0.81415161704571903</v>
      </c>
      <c r="H63" s="76">
        <v>0.81807523206024302</v>
      </c>
      <c r="I63" s="77">
        <v>0.80629057615851896</v>
      </c>
      <c r="J63" s="161"/>
      <c r="K63" s="162"/>
      <c r="L63" s="74"/>
      <c r="M63" s="74"/>
      <c r="Q63" s="82" t="s">
        <v>16</v>
      </c>
      <c r="R63" s="76"/>
      <c r="S63" s="76">
        <v>1</v>
      </c>
      <c r="T63" s="76">
        <v>0.99532505546286798</v>
      </c>
      <c r="U63" s="76">
        <v>0.99529485295429299</v>
      </c>
      <c r="V63" s="76">
        <v>0.99225466982625299</v>
      </c>
      <c r="W63" s="76">
        <v>0.99210466010092901</v>
      </c>
      <c r="X63" s="76">
        <v>0.99115356432147295</v>
      </c>
      <c r="Y63" s="76">
        <v>0.992578542906428</v>
      </c>
      <c r="Z63" s="76">
        <v>0.98669347326686496</v>
      </c>
      <c r="AA63" s="76">
        <v>0.992651240552614</v>
      </c>
      <c r="AB63" s="76">
        <v>0.99034356325812201</v>
      </c>
      <c r="AC63" s="77">
        <v>0.99034926437665105</v>
      </c>
      <c r="AD63" s="166"/>
      <c r="AE63" s="167"/>
      <c r="AH63" s="84" t="s">
        <v>16</v>
      </c>
      <c r="AI63" s="76"/>
      <c r="AJ63" s="76">
        <v>1</v>
      </c>
      <c r="AK63" s="76">
        <v>0.99553040736228204</v>
      </c>
      <c r="AL63" s="76">
        <v>0.99701962345171202</v>
      </c>
      <c r="AM63" s="76">
        <v>0.994957979335506</v>
      </c>
      <c r="AN63" s="77">
        <v>0.98808190363681603</v>
      </c>
      <c r="AO63" s="161"/>
      <c r="AP63" s="162"/>
    </row>
    <row r="64" spans="1:44" ht="16" customHeight="1" x14ac:dyDescent="0.2">
      <c r="A64" s="172"/>
      <c r="C64" s="84" t="s">
        <v>17</v>
      </c>
      <c r="D64" s="76"/>
      <c r="E64" s="76"/>
      <c r="F64" s="76">
        <v>1</v>
      </c>
      <c r="G64" s="76">
        <v>0.83993073198579304</v>
      </c>
      <c r="H64" s="76">
        <v>0.85505862227196305</v>
      </c>
      <c r="I64" s="77">
        <v>0.83538318175819304</v>
      </c>
      <c r="J64" s="161" t="s">
        <v>162</v>
      </c>
      <c r="K64" s="162">
        <f>G64</f>
        <v>0.83993073198579304</v>
      </c>
      <c r="L64" s="74"/>
      <c r="M64" s="74"/>
      <c r="Q64" s="82" t="s">
        <v>32</v>
      </c>
      <c r="R64" s="76"/>
      <c r="S64" s="76"/>
      <c r="T64" s="76">
        <v>1</v>
      </c>
      <c r="U64" s="76">
        <v>0.99280232358031795</v>
      </c>
      <c r="V64" s="76">
        <v>0.99333380938307403</v>
      </c>
      <c r="W64" s="76">
        <v>0.993463520453019</v>
      </c>
      <c r="X64" s="76">
        <v>0.99015055697801602</v>
      </c>
      <c r="Y64" s="76">
        <v>0.99073293754265401</v>
      </c>
      <c r="Z64" s="76">
        <v>0.98695193674121795</v>
      </c>
      <c r="AA64" s="76">
        <v>0.99243904909611103</v>
      </c>
      <c r="AB64" s="76">
        <v>0.99157093129224305</v>
      </c>
      <c r="AC64" s="77">
        <v>0.99097920761711</v>
      </c>
      <c r="AD64" s="166"/>
      <c r="AE64" s="167"/>
      <c r="AH64" s="84" t="s">
        <v>17</v>
      </c>
      <c r="AI64" s="76"/>
      <c r="AJ64" s="76"/>
      <c r="AK64" s="76">
        <v>1</v>
      </c>
      <c r="AL64" s="76">
        <v>0.99583496610236999</v>
      </c>
      <c r="AM64" s="76">
        <v>0.99277069434908605</v>
      </c>
      <c r="AN64" s="77">
        <v>0.99283093098319597</v>
      </c>
      <c r="AO64" s="161" t="s">
        <v>162</v>
      </c>
      <c r="AP64" s="162">
        <f>AL64</f>
        <v>0.99583496610236999</v>
      </c>
    </row>
    <row r="65" spans="1:44" ht="16" customHeight="1" x14ac:dyDescent="0.2">
      <c r="A65" s="172"/>
      <c r="C65" s="84" t="s">
        <v>18</v>
      </c>
      <c r="D65" s="76"/>
      <c r="E65" s="76"/>
      <c r="F65" s="76"/>
      <c r="G65" s="76">
        <v>1</v>
      </c>
      <c r="H65" s="76">
        <v>0.83747328506530005</v>
      </c>
      <c r="I65" s="77">
        <v>0.82609128100294404</v>
      </c>
      <c r="J65" s="161"/>
      <c r="K65" s="162"/>
      <c r="L65" s="74"/>
      <c r="M65" s="74"/>
      <c r="Q65" s="82" t="s">
        <v>33</v>
      </c>
      <c r="R65" s="76"/>
      <c r="S65" s="76"/>
      <c r="T65" s="76"/>
      <c r="U65" s="76">
        <v>1</v>
      </c>
      <c r="V65" s="76">
        <v>0.99319780566582405</v>
      </c>
      <c r="W65" s="76">
        <v>0.99405300113384099</v>
      </c>
      <c r="X65" s="76">
        <v>0.99024170220160901</v>
      </c>
      <c r="Y65" s="76">
        <v>0.99159780250590102</v>
      </c>
      <c r="Z65" s="76">
        <v>0.98660130769541599</v>
      </c>
      <c r="AA65" s="76">
        <v>0.99141267575036995</v>
      </c>
      <c r="AB65" s="76">
        <v>0.99036732237878</v>
      </c>
      <c r="AC65" s="77">
        <v>0.99060440442793796</v>
      </c>
      <c r="AD65" s="166"/>
      <c r="AE65" s="167"/>
      <c r="AH65" s="84" t="s">
        <v>18</v>
      </c>
      <c r="AI65" s="76"/>
      <c r="AJ65" s="76"/>
      <c r="AK65" s="76"/>
      <c r="AL65" s="76">
        <v>1</v>
      </c>
      <c r="AM65" s="76">
        <v>0.99540045345501804</v>
      </c>
      <c r="AN65" s="77">
        <v>0.98751440488722697</v>
      </c>
      <c r="AO65" s="161"/>
      <c r="AP65" s="162"/>
    </row>
    <row r="66" spans="1:44" ht="16" customHeight="1" x14ac:dyDescent="0.2">
      <c r="A66" s="172"/>
      <c r="C66" s="84" t="s">
        <v>19</v>
      </c>
      <c r="D66" s="76"/>
      <c r="E66" s="76"/>
      <c r="F66" s="76"/>
      <c r="G66" s="76"/>
      <c r="H66" s="76">
        <v>1</v>
      </c>
      <c r="I66" s="77">
        <v>0.84453221693736802</v>
      </c>
      <c r="J66" s="161" t="s">
        <v>163</v>
      </c>
      <c r="K66" s="162">
        <f>I66</f>
        <v>0.84453221693736802</v>
      </c>
      <c r="L66" s="74"/>
      <c r="M66" s="74"/>
      <c r="Q66" s="82" t="s">
        <v>17</v>
      </c>
      <c r="R66" s="76"/>
      <c r="S66" s="76"/>
      <c r="T66" s="76"/>
      <c r="U66" s="76"/>
      <c r="V66" s="76">
        <v>1</v>
      </c>
      <c r="W66" s="76">
        <v>0.99365876630362104</v>
      </c>
      <c r="X66" s="76">
        <v>0.99471584429958304</v>
      </c>
      <c r="Y66" s="76">
        <v>0.99397841399690201</v>
      </c>
      <c r="Z66" s="76">
        <v>0.99241391939372303</v>
      </c>
      <c r="AA66" s="76">
        <v>0.99097339389499495</v>
      </c>
      <c r="AB66" s="76">
        <v>0.99274917284280395</v>
      </c>
      <c r="AC66" s="77">
        <v>0.99336418801221704</v>
      </c>
      <c r="AD66" s="166" t="s">
        <v>162</v>
      </c>
      <c r="AE66" s="167">
        <f>AVERAGE(W66,X66,X67,Y66,Y67,Y68)</f>
        <v>0.99350440214094027</v>
      </c>
      <c r="AH66" s="84" t="s">
        <v>19</v>
      </c>
      <c r="AI66" s="76"/>
      <c r="AJ66" s="76"/>
      <c r="AK66" s="76"/>
      <c r="AL66" s="76"/>
      <c r="AM66" s="76">
        <v>1</v>
      </c>
      <c r="AN66" s="77">
        <v>0.992183502506366</v>
      </c>
      <c r="AO66" s="161" t="s">
        <v>163</v>
      </c>
      <c r="AP66" s="162">
        <f>AN66</f>
        <v>0.992183502506366</v>
      </c>
    </row>
    <row r="67" spans="1:44" ht="17" customHeight="1" thickBot="1" x14ac:dyDescent="0.25">
      <c r="A67" s="172"/>
      <c r="C67" s="87" t="s">
        <v>20</v>
      </c>
      <c r="D67" s="78"/>
      <c r="E67" s="78"/>
      <c r="F67" s="78"/>
      <c r="G67" s="78"/>
      <c r="H67" s="78"/>
      <c r="I67" s="79">
        <v>1</v>
      </c>
      <c r="J67" s="161"/>
      <c r="K67" s="162"/>
      <c r="L67" s="74"/>
      <c r="M67" s="74"/>
      <c r="Q67" s="82" t="s">
        <v>18</v>
      </c>
      <c r="R67" s="76"/>
      <c r="S67" s="76"/>
      <c r="T67" s="76"/>
      <c r="U67" s="76"/>
      <c r="V67" s="76"/>
      <c r="W67" s="76">
        <v>1</v>
      </c>
      <c r="X67" s="76">
        <v>0.99358881759784701</v>
      </c>
      <c r="Y67" s="76">
        <v>0.99380712421158501</v>
      </c>
      <c r="Z67" s="76">
        <v>0.99020112073405797</v>
      </c>
      <c r="AA67" s="76">
        <v>0.99136898019145303</v>
      </c>
      <c r="AB67" s="76">
        <v>0.99235745934139896</v>
      </c>
      <c r="AC67" s="77">
        <v>0.99239993241885405</v>
      </c>
      <c r="AD67" s="166"/>
      <c r="AE67" s="167"/>
      <c r="AH67" s="87" t="s">
        <v>20</v>
      </c>
      <c r="AI67" s="78"/>
      <c r="AJ67" s="78"/>
      <c r="AK67" s="78"/>
      <c r="AL67" s="78"/>
      <c r="AM67" s="78"/>
      <c r="AN67" s="79">
        <v>1</v>
      </c>
      <c r="AO67" s="161"/>
      <c r="AP67" s="162"/>
    </row>
    <row r="68" spans="1:44" ht="16" customHeight="1" x14ac:dyDescent="0.2">
      <c r="A68" s="172"/>
      <c r="K68" s="74"/>
      <c r="L68" s="74"/>
      <c r="M68" s="74"/>
      <c r="Q68" s="82" t="s">
        <v>34</v>
      </c>
      <c r="R68" s="76"/>
      <c r="S68" s="76"/>
      <c r="T68" s="76"/>
      <c r="U68" s="76"/>
      <c r="V68" s="76"/>
      <c r="W68" s="76"/>
      <c r="X68" s="76">
        <v>1</v>
      </c>
      <c r="Y68" s="76">
        <v>0.99127744643610305</v>
      </c>
      <c r="Z68" s="76">
        <v>0.99190072069056701</v>
      </c>
      <c r="AA68" s="76">
        <v>0.98978050635341697</v>
      </c>
      <c r="AB68" s="76">
        <v>0.99111509924191399</v>
      </c>
      <c r="AC68" s="77">
        <v>0.99058674867798002</v>
      </c>
      <c r="AD68" s="166"/>
      <c r="AE68" s="167"/>
    </row>
    <row r="69" spans="1:44" ht="16" customHeight="1" x14ac:dyDescent="0.2">
      <c r="A69" s="172"/>
      <c r="K69" s="74"/>
      <c r="L69" s="74"/>
      <c r="M69" s="74"/>
      <c r="Q69" s="82" t="s">
        <v>35</v>
      </c>
      <c r="R69" s="76"/>
      <c r="S69" s="76"/>
      <c r="T69" s="76"/>
      <c r="U69" s="76"/>
      <c r="V69" s="76"/>
      <c r="W69" s="76"/>
      <c r="X69" s="76"/>
      <c r="Y69" s="76">
        <v>1</v>
      </c>
      <c r="Z69" s="76">
        <v>0.99084286009313705</v>
      </c>
      <c r="AA69" s="76">
        <v>0.99050532073912401</v>
      </c>
      <c r="AB69" s="76">
        <v>0.99004849662390904</v>
      </c>
      <c r="AC69" s="77">
        <v>0.99109827673443096</v>
      </c>
      <c r="AD69" s="166"/>
      <c r="AE69" s="167"/>
    </row>
    <row r="70" spans="1:44" ht="16" customHeight="1" x14ac:dyDescent="0.2">
      <c r="A70" s="172"/>
      <c r="K70" s="74"/>
      <c r="L70" s="74"/>
      <c r="M70" s="74"/>
      <c r="Q70" s="82" t="s">
        <v>19</v>
      </c>
      <c r="R70" s="76"/>
      <c r="S70" s="76"/>
      <c r="T70" s="76"/>
      <c r="U70" s="76"/>
      <c r="V70" s="76"/>
      <c r="W70" s="76"/>
      <c r="X70" s="76"/>
      <c r="Y70" s="76"/>
      <c r="Z70" s="76">
        <v>1</v>
      </c>
      <c r="AA70" s="76">
        <v>0.98465688355202396</v>
      </c>
      <c r="AB70" s="76">
        <v>0.99205902866817597</v>
      </c>
      <c r="AC70" s="77">
        <v>0.99348921348060903</v>
      </c>
      <c r="AD70" s="166" t="s">
        <v>163</v>
      </c>
      <c r="AE70" s="167">
        <f>AVERAGE(AA70,AB70,AB71,AC70,AC71,AC72)</f>
        <v>0.99092130621232488</v>
      </c>
    </row>
    <row r="71" spans="1:44" ht="16" customHeight="1" x14ac:dyDescent="0.2">
      <c r="A71" s="172"/>
      <c r="Q71" s="82" t="s">
        <v>20</v>
      </c>
      <c r="R71" s="76"/>
      <c r="S71" s="76"/>
      <c r="T71" s="76"/>
      <c r="U71" s="76"/>
      <c r="V71" s="76"/>
      <c r="W71" s="76"/>
      <c r="X71" s="76"/>
      <c r="Y71" s="76"/>
      <c r="Z71" s="76"/>
      <c r="AA71" s="76">
        <v>1</v>
      </c>
      <c r="AB71" s="76">
        <v>0.99408399837818395</v>
      </c>
      <c r="AC71" s="77">
        <v>0.99260481615307405</v>
      </c>
      <c r="AD71" s="166"/>
      <c r="AE71" s="167"/>
    </row>
    <row r="72" spans="1:44" ht="16" customHeight="1" x14ac:dyDescent="0.2">
      <c r="A72" s="172"/>
      <c r="Q72" s="82" t="s">
        <v>36</v>
      </c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>
        <v>1</v>
      </c>
      <c r="AC72" s="77">
        <v>0.98863389704188198</v>
      </c>
      <c r="AD72" s="166"/>
      <c r="AE72" s="167"/>
    </row>
    <row r="73" spans="1:44" ht="17" customHeight="1" thickBot="1" x14ac:dyDescent="0.25">
      <c r="A73" s="172"/>
      <c r="Q73" s="83" t="s">
        <v>37</v>
      </c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9">
        <v>1</v>
      </c>
      <c r="AD73" s="166"/>
      <c r="AE73" s="167"/>
    </row>
    <row r="74" spans="1:44" s="90" customFormat="1" x14ac:dyDescent="0.2">
      <c r="A74" s="172"/>
      <c r="P74" s="91"/>
      <c r="AD74" s="93"/>
      <c r="AE74" s="93"/>
      <c r="AG74" s="91"/>
      <c r="AR74" s="91"/>
    </row>
  </sheetData>
  <mergeCells count="128">
    <mergeCell ref="Q9:W9"/>
    <mergeCell ref="Q22:W22"/>
    <mergeCell ref="Q35:W35"/>
    <mergeCell ref="Q48:W48"/>
    <mergeCell ref="Q60:AC60"/>
    <mergeCell ref="Y24:Y25"/>
    <mergeCell ref="X26:X27"/>
    <mergeCell ref="Y26:Y27"/>
    <mergeCell ref="C9:L9"/>
    <mergeCell ref="C22:L22"/>
    <mergeCell ref="C35:L35"/>
    <mergeCell ref="C48:K48"/>
    <mergeCell ref="C60:I60"/>
    <mergeCell ref="N14:N16"/>
    <mergeCell ref="N17:N19"/>
    <mergeCell ref="M24:M26"/>
    <mergeCell ref="N24:N26"/>
    <mergeCell ref="M27:M29"/>
    <mergeCell ref="N27:N29"/>
    <mergeCell ref="X11:X12"/>
    <mergeCell ref="Y11:Y12"/>
    <mergeCell ref="X13:X14"/>
    <mergeCell ref="Y13:Y14"/>
    <mergeCell ref="X15:X16"/>
    <mergeCell ref="A35:A46"/>
    <mergeCell ref="A48:A58"/>
    <mergeCell ref="A60:A74"/>
    <mergeCell ref="A9:A20"/>
    <mergeCell ref="A22:A33"/>
    <mergeCell ref="M11:M13"/>
    <mergeCell ref="M14:M16"/>
    <mergeCell ref="M17:M19"/>
    <mergeCell ref="N11:N13"/>
    <mergeCell ref="N43:N45"/>
    <mergeCell ref="L50:L52"/>
    <mergeCell ref="M50:M52"/>
    <mergeCell ref="L53:L54"/>
    <mergeCell ref="M53:M54"/>
    <mergeCell ref="M30:M32"/>
    <mergeCell ref="N30:N32"/>
    <mergeCell ref="M37:M39"/>
    <mergeCell ref="N37:N39"/>
    <mergeCell ref="M40:M42"/>
    <mergeCell ref="N40:N42"/>
    <mergeCell ref="J62:J63"/>
    <mergeCell ref="K62:K63"/>
    <mergeCell ref="J64:J65"/>
    <mergeCell ref="K64:K65"/>
    <mergeCell ref="K66:K67"/>
    <mergeCell ref="L55:L57"/>
    <mergeCell ref="M55:M57"/>
    <mergeCell ref="M43:M45"/>
    <mergeCell ref="Y28:Y29"/>
    <mergeCell ref="X37:X38"/>
    <mergeCell ref="Y37:Y38"/>
    <mergeCell ref="X39:X40"/>
    <mergeCell ref="Y39:Y40"/>
    <mergeCell ref="X36:Y36"/>
    <mergeCell ref="X49:Y49"/>
    <mergeCell ref="X28:X29"/>
    <mergeCell ref="X24:X25"/>
    <mergeCell ref="AD70:AD73"/>
    <mergeCell ref="AE70:AE73"/>
    <mergeCell ref="C7:N7"/>
    <mergeCell ref="Q7:AE7"/>
    <mergeCell ref="M10:N10"/>
    <mergeCell ref="M23:N23"/>
    <mergeCell ref="M36:N36"/>
    <mergeCell ref="L49:M49"/>
    <mergeCell ref="J61:K61"/>
    <mergeCell ref="AD62:AD65"/>
    <mergeCell ref="AE62:AE65"/>
    <mergeCell ref="AD66:AD69"/>
    <mergeCell ref="AE66:AE69"/>
    <mergeCell ref="X54:X55"/>
    <mergeCell ref="Y54:Y55"/>
    <mergeCell ref="AD61:AE61"/>
    <mergeCell ref="X41:X42"/>
    <mergeCell ref="Y41:Y42"/>
    <mergeCell ref="X50:X51"/>
    <mergeCell ref="Y50:Y51"/>
    <mergeCell ref="X52:X53"/>
    <mergeCell ref="Y52:Y53"/>
    <mergeCell ref="J66:J67"/>
    <mergeCell ref="X23:Y23"/>
    <mergeCell ref="X10:Y10"/>
    <mergeCell ref="AH9:AN9"/>
    <mergeCell ref="AO10:AP10"/>
    <mergeCell ref="AO11:AO12"/>
    <mergeCell ref="AP11:AP12"/>
    <mergeCell ref="AO13:AO14"/>
    <mergeCell ref="AP13:AP14"/>
    <mergeCell ref="AO15:AO16"/>
    <mergeCell ref="AP15:AP16"/>
    <mergeCell ref="Y15:Y16"/>
    <mergeCell ref="AO36:AP36"/>
    <mergeCell ref="AO37:AO38"/>
    <mergeCell ref="AP37:AP38"/>
    <mergeCell ref="AH22:AN22"/>
    <mergeCell ref="AO23:AP23"/>
    <mergeCell ref="AO24:AO25"/>
    <mergeCell ref="AP24:AP25"/>
    <mergeCell ref="AO26:AO27"/>
    <mergeCell ref="AP26:AP27"/>
    <mergeCell ref="AH7:AP7"/>
    <mergeCell ref="AO61:AP61"/>
    <mergeCell ref="AO62:AO63"/>
    <mergeCell ref="AP62:AP63"/>
    <mergeCell ref="AO64:AO65"/>
    <mergeCell ref="AP64:AP65"/>
    <mergeCell ref="AO66:AO67"/>
    <mergeCell ref="AP66:AP67"/>
    <mergeCell ref="AH60:AN60"/>
    <mergeCell ref="AO50:AO51"/>
    <mergeCell ref="AP50:AP51"/>
    <mergeCell ref="AO52:AO53"/>
    <mergeCell ref="AP52:AP53"/>
    <mergeCell ref="AO54:AO55"/>
    <mergeCell ref="AP54:AP55"/>
    <mergeCell ref="AO39:AO40"/>
    <mergeCell ref="AP39:AP40"/>
    <mergeCell ref="AO41:AO42"/>
    <mergeCell ref="AP41:AP42"/>
    <mergeCell ref="AH48:AN48"/>
    <mergeCell ref="AO49:AP49"/>
    <mergeCell ref="AO28:AO29"/>
    <mergeCell ref="AP28:AP29"/>
    <mergeCell ref="AH35:AN35"/>
  </mergeCells>
  <phoneticPr fontId="29" type="noConversion"/>
  <pageMargins left="0.7" right="0.7" top="0.75" bottom="0.75" header="0.3" footer="0.3"/>
  <pageSetup scale="68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74"/>
  <sheetViews>
    <sheetView zoomScale="110" zoomScaleNormal="110" workbookViewId="0">
      <selection activeCell="AR41" sqref="AR41"/>
    </sheetView>
  </sheetViews>
  <sheetFormatPr baseColWidth="10" defaultRowHeight="16" x14ac:dyDescent="0.2"/>
  <cols>
    <col min="1" max="1" width="22.1640625" customWidth="1"/>
    <col min="2" max="2" width="3.6640625" customWidth="1"/>
    <col min="4" max="14" width="7.33203125" customWidth="1"/>
    <col min="15" max="15" width="4.6640625" customWidth="1"/>
    <col min="16" max="16" width="4.6640625" style="88" customWidth="1"/>
    <col min="17" max="29" width="7.6640625" customWidth="1"/>
    <col min="30" max="31" width="7.6640625" style="92" customWidth="1"/>
    <col min="32" max="32" width="4.6640625" customWidth="1"/>
    <col min="33" max="33" width="4.6640625" style="88" customWidth="1"/>
    <col min="34" max="42" width="7.6640625" customWidth="1"/>
    <col min="43" max="43" width="5.5" customWidth="1"/>
    <col min="44" max="44" width="11" style="88" customWidth="1"/>
    <col min="45" max="46" width="11" customWidth="1"/>
  </cols>
  <sheetData>
    <row r="1" spans="1:44" s="147" customFormat="1" ht="24" x14ac:dyDescent="0.3">
      <c r="A1" s="146" t="s">
        <v>207</v>
      </c>
      <c r="P1" s="148"/>
      <c r="AG1" s="148"/>
      <c r="AR1" s="148"/>
    </row>
    <row r="2" spans="1:44" ht="13" customHeight="1" x14ac:dyDescent="0.3">
      <c r="A2" s="133"/>
    </row>
    <row r="3" spans="1:44" x14ac:dyDescent="0.2">
      <c r="A3" s="144" t="s">
        <v>194</v>
      </c>
      <c r="B3" s="145" t="s">
        <v>195</v>
      </c>
    </row>
    <row r="4" spans="1:44" x14ac:dyDescent="0.2">
      <c r="A4" s="144" t="s">
        <v>196</v>
      </c>
      <c r="B4" s="145" t="s">
        <v>197</v>
      </c>
    </row>
    <row r="5" spans="1:44" x14ac:dyDescent="0.2">
      <c r="A5" s="144" t="s">
        <v>198</v>
      </c>
      <c r="B5" s="145" t="s">
        <v>199</v>
      </c>
    </row>
    <row r="7" spans="1:44" x14ac:dyDescent="0.2">
      <c r="C7" s="158" t="s">
        <v>204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Q7" s="158" t="s">
        <v>205</v>
      </c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H7" s="158" t="s">
        <v>206</v>
      </c>
      <c r="AI7" s="158"/>
      <c r="AJ7" s="158"/>
      <c r="AK7" s="158"/>
      <c r="AL7" s="158"/>
      <c r="AM7" s="158"/>
      <c r="AN7" s="158"/>
      <c r="AO7" s="158"/>
      <c r="AP7" s="158"/>
    </row>
    <row r="8" spans="1:44" ht="17" thickBot="1" x14ac:dyDescent="0.25"/>
    <row r="9" spans="1:44" x14ac:dyDescent="0.2">
      <c r="A9" s="173" t="s">
        <v>156</v>
      </c>
      <c r="C9" s="177" t="s">
        <v>143</v>
      </c>
      <c r="D9" s="178"/>
      <c r="E9" s="178"/>
      <c r="F9" s="178"/>
      <c r="G9" s="178"/>
      <c r="H9" s="178"/>
      <c r="I9" s="178"/>
      <c r="J9" s="178"/>
      <c r="K9" s="178"/>
      <c r="L9" s="179"/>
      <c r="Q9" s="174" t="s">
        <v>148</v>
      </c>
      <c r="R9" s="175"/>
      <c r="S9" s="175"/>
      <c r="T9" s="175"/>
      <c r="U9" s="175"/>
      <c r="V9" s="175"/>
      <c r="W9" s="176"/>
      <c r="AH9" s="163" t="s">
        <v>165</v>
      </c>
      <c r="AI9" s="164"/>
      <c r="AJ9" s="164"/>
      <c r="AK9" s="164"/>
      <c r="AL9" s="164"/>
      <c r="AM9" s="164"/>
      <c r="AN9" s="165"/>
    </row>
    <row r="10" spans="1:44" x14ac:dyDescent="0.2">
      <c r="A10" s="173"/>
      <c r="C10" s="82"/>
      <c r="D10" s="80" t="s">
        <v>29</v>
      </c>
      <c r="E10" s="80" t="s">
        <v>16</v>
      </c>
      <c r="F10" s="80" t="s">
        <v>21</v>
      </c>
      <c r="G10" s="80" t="s">
        <v>17</v>
      </c>
      <c r="H10" s="80" t="s">
        <v>18</v>
      </c>
      <c r="I10" s="80" t="s">
        <v>59</v>
      </c>
      <c r="J10" s="80" t="s">
        <v>19</v>
      </c>
      <c r="K10" s="80" t="s">
        <v>20</v>
      </c>
      <c r="L10" s="80" t="s">
        <v>31</v>
      </c>
      <c r="M10" s="168" t="s">
        <v>164</v>
      </c>
      <c r="N10" s="169"/>
      <c r="Q10" s="75"/>
      <c r="R10" s="80" t="s">
        <v>29</v>
      </c>
      <c r="S10" s="80" t="s">
        <v>16</v>
      </c>
      <c r="T10" s="80" t="s">
        <v>17</v>
      </c>
      <c r="U10" s="80" t="s">
        <v>18</v>
      </c>
      <c r="V10" s="80" t="s">
        <v>19</v>
      </c>
      <c r="W10" s="80" t="s">
        <v>20</v>
      </c>
      <c r="X10" s="159" t="s">
        <v>164</v>
      </c>
      <c r="Y10" s="160"/>
      <c r="AH10" s="75"/>
      <c r="AI10" s="80" t="s">
        <v>29</v>
      </c>
      <c r="AJ10" s="80" t="s">
        <v>16</v>
      </c>
      <c r="AK10" s="80" t="s">
        <v>17</v>
      </c>
      <c r="AL10" s="80" t="s">
        <v>18</v>
      </c>
      <c r="AM10" s="80" t="s">
        <v>19</v>
      </c>
      <c r="AN10" s="80" t="s">
        <v>20</v>
      </c>
      <c r="AO10" s="159" t="s">
        <v>164</v>
      </c>
      <c r="AP10" s="160"/>
    </row>
    <row r="11" spans="1:44" ht="16" customHeight="1" x14ac:dyDescent="0.2">
      <c r="A11" s="173"/>
      <c r="C11" s="82" t="s">
        <v>29</v>
      </c>
      <c r="D11" s="76">
        <v>1</v>
      </c>
      <c r="E11" s="76">
        <v>0.97489485097066797</v>
      </c>
      <c r="F11" s="76">
        <v>0.96873992249406604</v>
      </c>
      <c r="G11" s="76">
        <v>0.972995305633368</v>
      </c>
      <c r="H11" s="76">
        <v>0.973996355644423</v>
      </c>
      <c r="I11" s="76">
        <v>0.97467792229308803</v>
      </c>
      <c r="J11" s="76">
        <v>0.97071943143256401</v>
      </c>
      <c r="K11" s="76">
        <v>0.96450293335243897</v>
      </c>
      <c r="L11" s="77">
        <v>0.97212333430021602</v>
      </c>
      <c r="M11" s="166" t="s">
        <v>161</v>
      </c>
      <c r="N11" s="167">
        <f>AVERAGE(E11,F11,F12)</f>
        <v>0.97296868867075703</v>
      </c>
      <c r="Q11" s="82" t="s">
        <v>29</v>
      </c>
      <c r="R11" s="76">
        <v>1</v>
      </c>
      <c r="S11" s="76">
        <v>0.981009189551306</v>
      </c>
      <c r="T11" s="76">
        <v>0.98136173321893805</v>
      </c>
      <c r="U11" s="76">
        <v>0.98111442692364603</v>
      </c>
      <c r="V11" s="76">
        <v>0.97887895467590502</v>
      </c>
      <c r="W11" s="77">
        <v>0.966687944526188</v>
      </c>
      <c r="X11" s="161" t="s">
        <v>161</v>
      </c>
      <c r="Y11" s="162">
        <f>S11</f>
        <v>0.981009189551306</v>
      </c>
      <c r="AH11" s="82" t="s">
        <v>29</v>
      </c>
      <c r="AI11" s="76">
        <v>1</v>
      </c>
      <c r="AJ11" s="76">
        <v>0.92289087514586898</v>
      </c>
      <c r="AK11" s="76">
        <v>0.91537933129641502</v>
      </c>
      <c r="AL11" s="76">
        <v>0.90228744380487202</v>
      </c>
      <c r="AM11" s="76">
        <v>0.89186061176480103</v>
      </c>
      <c r="AN11" s="77">
        <v>0.90590864995411102</v>
      </c>
      <c r="AO11" s="161" t="s">
        <v>161</v>
      </c>
      <c r="AP11" s="162">
        <f>AJ11</f>
        <v>0.92289087514586898</v>
      </c>
    </row>
    <row r="12" spans="1:44" x14ac:dyDescent="0.2">
      <c r="A12" s="173"/>
      <c r="C12" s="82" t="s">
        <v>16</v>
      </c>
      <c r="D12" s="76"/>
      <c r="E12" s="76">
        <v>1</v>
      </c>
      <c r="F12" s="76">
        <v>0.97527129254753697</v>
      </c>
      <c r="G12" s="76">
        <v>0.97983448589363897</v>
      </c>
      <c r="H12" s="76">
        <v>0.98208465189738303</v>
      </c>
      <c r="I12" s="76">
        <v>0.98184907216595996</v>
      </c>
      <c r="J12" s="76">
        <v>0.97648952669519196</v>
      </c>
      <c r="K12" s="76">
        <v>0.97276685737398605</v>
      </c>
      <c r="L12" s="77">
        <v>0.98078902754758202</v>
      </c>
      <c r="M12" s="166"/>
      <c r="N12" s="170"/>
      <c r="Q12" s="82" t="s">
        <v>16</v>
      </c>
      <c r="R12" s="76"/>
      <c r="S12" s="76">
        <v>1</v>
      </c>
      <c r="T12" s="76">
        <v>0.97674015082407395</v>
      </c>
      <c r="U12" s="76">
        <v>0.97684823886384597</v>
      </c>
      <c r="V12" s="76">
        <v>0.97559419164459005</v>
      </c>
      <c r="W12" s="77">
        <v>0.96453478055310904</v>
      </c>
      <c r="X12" s="161"/>
      <c r="Y12" s="162"/>
      <c r="AH12" s="82" t="s">
        <v>16</v>
      </c>
      <c r="AI12" s="76"/>
      <c r="AJ12" s="76">
        <v>1</v>
      </c>
      <c r="AK12" s="76">
        <v>0.92587771994593704</v>
      </c>
      <c r="AL12" s="76">
        <v>0.90896315052668097</v>
      </c>
      <c r="AM12" s="76">
        <v>0.90109099511366997</v>
      </c>
      <c r="AN12" s="77">
        <v>0.898653770730511</v>
      </c>
      <c r="AO12" s="161"/>
      <c r="AP12" s="162"/>
    </row>
    <row r="13" spans="1:44" x14ac:dyDescent="0.2">
      <c r="A13" s="173"/>
      <c r="C13" s="82" t="s">
        <v>21</v>
      </c>
      <c r="D13" s="76"/>
      <c r="E13" s="76"/>
      <c r="F13" s="76">
        <v>1</v>
      </c>
      <c r="G13" s="76">
        <v>0.97147535576007105</v>
      </c>
      <c r="H13" s="76">
        <v>0.97372217611769196</v>
      </c>
      <c r="I13" s="76">
        <v>0.97419322220805404</v>
      </c>
      <c r="J13" s="76">
        <v>0.96903366427319104</v>
      </c>
      <c r="K13" s="76">
        <v>0.96290268654706801</v>
      </c>
      <c r="L13" s="77">
        <v>0.97162339479294602</v>
      </c>
      <c r="M13" s="166"/>
      <c r="N13" s="170"/>
      <c r="Q13" s="82" t="s">
        <v>17</v>
      </c>
      <c r="R13" s="76"/>
      <c r="S13" s="76"/>
      <c r="T13" s="76">
        <v>1</v>
      </c>
      <c r="U13" s="76">
        <v>0.98246553045493801</v>
      </c>
      <c r="V13" s="76">
        <v>0.97891199239610405</v>
      </c>
      <c r="W13" s="77">
        <v>0.96476937066121204</v>
      </c>
      <c r="X13" s="161" t="s">
        <v>162</v>
      </c>
      <c r="Y13" s="162">
        <f>U13</f>
        <v>0.98246553045493801</v>
      </c>
      <c r="AH13" s="82" t="s">
        <v>17</v>
      </c>
      <c r="AI13" s="76"/>
      <c r="AJ13" s="76"/>
      <c r="AK13" s="76">
        <v>1</v>
      </c>
      <c r="AL13" s="76">
        <v>0.93632183025855797</v>
      </c>
      <c r="AM13" s="76">
        <v>0.90786496257133198</v>
      </c>
      <c r="AN13" s="77">
        <v>0.89687085030007097</v>
      </c>
      <c r="AO13" s="161" t="s">
        <v>162</v>
      </c>
      <c r="AP13" s="162">
        <f>AL13</f>
        <v>0.93632183025855797</v>
      </c>
    </row>
    <row r="14" spans="1:44" ht="16" customHeight="1" x14ac:dyDescent="0.2">
      <c r="A14" s="173"/>
      <c r="C14" s="82" t="s">
        <v>17</v>
      </c>
      <c r="D14" s="76"/>
      <c r="E14" s="76"/>
      <c r="F14" s="76"/>
      <c r="G14" s="76">
        <v>1</v>
      </c>
      <c r="H14" s="76">
        <v>0.97964152335266397</v>
      </c>
      <c r="I14" s="76">
        <v>0.97992127365408999</v>
      </c>
      <c r="J14" s="76">
        <v>0.98012453631907603</v>
      </c>
      <c r="K14" s="76">
        <v>0.97155024686417302</v>
      </c>
      <c r="L14" s="77">
        <v>0.97899289046855797</v>
      </c>
      <c r="M14" s="166" t="s">
        <v>162</v>
      </c>
      <c r="N14" s="167">
        <f>AVERAGE(G13,H13,H14)</f>
        <v>0.97494635174347566</v>
      </c>
      <c r="Q14" s="82" t="s">
        <v>18</v>
      </c>
      <c r="R14" s="76"/>
      <c r="S14" s="76"/>
      <c r="T14" s="76"/>
      <c r="U14" s="76">
        <v>1</v>
      </c>
      <c r="V14" s="76">
        <v>0.98156029785225696</v>
      </c>
      <c r="W14" s="77">
        <v>0.96842335444392902</v>
      </c>
      <c r="X14" s="161"/>
      <c r="Y14" s="162"/>
      <c r="AH14" s="82" t="s">
        <v>18</v>
      </c>
      <c r="AI14" s="76"/>
      <c r="AJ14" s="76"/>
      <c r="AK14" s="76"/>
      <c r="AL14" s="76">
        <v>1</v>
      </c>
      <c r="AM14" s="76">
        <v>0.89838938882950403</v>
      </c>
      <c r="AN14" s="77">
        <v>0.89383226206634103</v>
      </c>
      <c r="AO14" s="161"/>
      <c r="AP14" s="162"/>
    </row>
    <row r="15" spans="1:44" x14ac:dyDescent="0.2">
      <c r="A15" s="173"/>
      <c r="C15" s="82" t="s">
        <v>18</v>
      </c>
      <c r="D15" s="76"/>
      <c r="E15" s="76"/>
      <c r="F15" s="76"/>
      <c r="G15" s="76"/>
      <c r="H15" s="76">
        <v>1</v>
      </c>
      <c r="I15" s="76">
        <v>0.98186720944816797</v>
      </c>
      <c r="J15" s="76">
        <v>0.97598178566191196</v>
      </c>
      <c r="K15" s="76">
        <v>0.97353596604711401</v>
      </c>
      <c r="L15" s="77">
        <v>0.98159302942869997</v>
      </c>
      <c r="M15" s="166"/>
      <c r="N15" s="170"/>
      <c r="Q15" s="82" t="s">
        <v>19</v>
      </c>
      <c r="R15" s="76"/>
      <c r="S15" s="76"/>
      <c r="T15" s="76"/>
      <c r="U15" s="76"/>
      <c r="V15" s="76">
        <v>1</v>
      </c>
      <c r="W15" s="77">
        <v>0.97035860491514503</v>
      </c>
      <c r="X15" s="161" t="s">
        <v>163</v>
      </c>
      <c r="Y15" s="162">
        <f>W15</f>
        <v>0.97035860491514503</v>
      </c>
      <c r="AH15" s="82" t="s">
        <v>19</v>
      </c>
      <c r="AI15" s="76"/>
      <c r="AJ15" s="76"/>
      <c r="AK15" s="76"/>
      <c r="AL15" s="76"/>
      <c r="AM15" s="76">
        <v>1</v>
      </c>
      <c r="AN15" s="77">
        <v>0.90468813843527995</v>
      </c>
      <c r="AO15" s="161" t="s">
        <v>163</v>
      </c>
      <c r="AP15" s="162">
        <f>AN15</f>
        <v>0.90468813843527995</v>
      </c>
    </row>
    <row r="16" spans="1:44" ht="17" thickBot="1" x14ac:dyDescent="0.25">
      <c r="A16" s="173"/>
      <c r="C16" s="82" t="s">
        <v>59</v>
      </c>
      <c r="D16" s="76"/>
      <c r="E16" s="76"/>
      <c r="F16" s="76"/>
      <c r="G16" s="76"/>
      <c r="H16" s="76"/>
      <c r="I16" s="76">
        <v>1</v>
      </c>
      <c r="J16" s="76">
        <v>0.97795757897025004</v>
      </c>
      <c r="K16" s="76">
        <v>0.975480231462444</v>
      </c>
      <c r="L16" s="77">
        <v>0.98175312024933603</v>
      </c>
      <c r="M16" s="166"/>
      <c r="N16" s="170"/>
      <c r="Q16" s="83" t="s">
        <v>20</v>
      </c>
      <c r="R16" s="78"/>
      <c r="S16" s="78"/>
      <c r="T16" s="78"/>
      <c r="U16" s="78"/>
      <c r="V16" s="78"/>
      <c r="W16" s="79">
        <v>1</v>
      </c>
      <c r="X16" s="161"/>
      <c r="Y16" s="162"/>
      <c r="AH16" s="83" t="s">
        <v>20</v>
      </c>
      <c r="AI16" s="78"/>
      <c r="AJ16" s="78"/>
      <c r="AK16" s="78"/>
      <c r="AL16" s="78"/>
      <c r="AM16" s="78"/>
      <c r="AN16" s="79">
        <v>1</v>
      </c>
      <c r="AO16" s="161"/>
      <c r="AP16" s="162"/>
    </row>
    <row r="17" spans="1:44" ht="16" customHeight="1" x14ac:dyDescent="0.2">
      <c r="A17" s="173"/>
      <c r="C17" s="82" t="s">
        <v>19</v>
      </c>
      <c r="D17" s="76"/>
      <c r="E17" s="76"/>
      <c r="F17" s="76"/>
      <c r="G17" s="76"/>
      <c r="H17" s="76"/>
      <c r="I17" s="76"/>
      <c r="J17" s="76">
        <v>1</v>
      </c>
      <c r="K17" s="76">
        <v>0.97557457633743605</v>
      </c>
      <c r="L17" s="77">
        <v>0.97960487989543299</v>
      </c>
      <c r="M17" s="166" t="s">
        <v>163</v>
      </c>
      <c r="N17" s="167">
        <f>AVERAGE(K17,L17,L18)</f>
        <v>0.97809263233620902</v>
      </c>
    </row>
    <row r="18" spans="1:44" x14ac:dyDescent="0.2">
      <c r="A18" s="173"/>
      <c r="C18" s="82" t="s">
        <v>20</v>
      </c>
      <c r="D18" s="76"/>
      <c r="E18" s="76"/>
      <c r="F18" s="76"/>
      <c r="G18" s="76"/>
      <c r="H18" s="76"/>
      <c r="I18" s="76"/>
      <c r="J18" s="76"/>
      <c r="K18" s="76">
        <v>1</v>
      </c>
      <c r="L18" s="77">
        <v>0.97909844077575803</v>
      </c>
      <c r="M18" s="166"/>
      <c r="N18" s="170"/>
    </row>
    <row r="19" spans="1:44" ht="17" thickBot="1" x14ac:dyDescent="0.25">
      <c r="A19" s="173"/>
      <c r="C19" s="83" t="s">
        <v>31</v>
      </c>
      <c r="D19" s="78"/>
      <c r="E19" s="78"/>
      <c r="F19" s="78"/>
      <c r="G19" s="78"/>
      <c r="H19" s="78"/>
      <c r="I19" s="78"/>
      <c r="J19" s="78"/>
      <c r="K19" s="78"/>
      <c r="L19" s="79">
        <v>1</v>
      </c>
      <c r="M19" s="166"/>
      <c r="N19" s="170"/>
    </row>
    <row r="20" spans="1:44" s="90" customFormat="1" x14ac:dyDescent="0.2">
      <c r="A20" s="173"/>
      <c r="P20" s="91"/>
      <c r="AD20" s="93"/>
      <c r="AE20" s="93"/>
      <c r="AG20" s="91"/>
      <c r="AR20" s="91"/>
    </row>
    <row r="21" spans="1:44" ht="17" thickBot="1" x14ac:dyDescent="0.25"/>
    <row r="22" spans="1:44" x14ac:dyDescent="0.2">
      <c r="A22" s="173" t="s">
        <v>160</v>
      </c>
      <c r="C22" s="177" t="s">
        <v>144</v>
      </c>
      <c r="D22" s="178"/>
      <c r="E22" s="178"/>
      <c r="F22" s="178"/>
      <c r="G22" s="178"/>
      <c r="H22" s="178"/>
      <c r="I22" s="178"/>
      <c r="J22" s="178"/>
      <c r="K22" s="178"/>
      <c r="L22" s="179"/>
      <c r="Q22" s="174" t="s">
        <v>149</v>
      </c>
      <c r="R22" s="175"/>
      <c r="S22" s="175"/>
      <c r="T22" s="175"/>
      <c r="U22" s="175"/>
      <c r="V22" s="175"/>
      <c r="W22" s="176"/>
      <c r="AH22" s="163" t="s">
        <v>166</v>
      </c>
      <c r="AI22" s="164"/>
      <c r="AJ22" s="164"/>
      <c r="AK22" s="164"/>
      <c r="AL22" s="164"/>
      <c r="AM22" s="164"/>
      <c r="AN22" s="165"/>
    </row>
    <row r="23" spans="1:44" x14ac:dyDescent="0.2">
      <c r="A23" s="173"/>
      <c r="C23" s="82"/>
      <c r="D23" s="80" t="s">
        <v>29</v>
      </c>
      <c r="E23" s="80" t="s">
        <v>16</v>
      </c>
      <c r="F23" s="80" t="s">
        <v>21</v>
      </c>
      <c r="G23" s="80" t="s">
        <v>17</v>
      </c>
      <c r="H23" s="80" t="s">
        <v>18</v>
      </c>
      <c r="I23" s="80" t="s">
        <v>59</v>
      </c>
      <c r="J23" s="80" t="s">
        <v>19</v>
      </c>
      <c r="K23" s="80" t="s">
        <v>20</v>
      </c>
      <c r="L23" s="80" t="s">
        <v>31</v>
      </c>
      <c r="M23" s="168" t="s">
        <v>164</v>
      </c>
      <c r="N23" s="169"/>
      <c r="Q23" s="75"/>
      <c r="R23" s="80" t="s">
        <v>29</v>
      </c>
      <c r="S23" s="80" t="s">
        <v>16</v>
      </c>
      <c r="T23" s="80" t="s">
        <v>17</v>
      </c>
      <c r="U23" s="80" t="s">
        <v>18</v>
      </c>
      <c r="V23" s="80" t="s">
        <v>19</v>
      </c>
      <c r="W23" s="80" t="s">
        <v>20</v>
      </c>
      <c r="X23" s="159" t="s">
        <v>164</v>
      </c>
      <c r="Y23" s="160"/>
      <c r="AH23" s="75"/>
      <c r="AI23" s="80" t="s">
        <v>29</v>
      </c>
      <c r="AJ23" s="80" t="s">
        <v>16</v>
      </c>
      <c r="AK23" s="80" t="s">
        <v>17</v>
      </c>
      <c r="AL23" s="80" t="s">
        <v>18</v>
      </c>
      <c r="AM23" s="80" t="s">
        <v>19</v>
      </c>
      <c r="AN23" s="80" t="s">
        <v>20</v>
      </c>
      <c r="AO23" s="159" t="s">
        <v>164</v>
      </c>
      <c r="AP23" s="160"/>
    </row>
    <row r="24" spans="1:44" ht="16" customHeight="1" x14ac:dyDescent="0.2">
      <c r="A24" s="173"/>
      <c r="C24" s="82" t="s">
        <v>29</v>
      </c>
      <c r="D24" s="76">
        <v>1</v>
      </c>
      <c r="E24" s="76">
        <v>0.96740867538072195</v>
      </c>
      <c r="F24" s="76">
        <v>0.96964073556693497</v>
      </c>
      <c r="G24" s="76">
        <v>0.96628193690298303</v>
      </c>
      <c r="H24" s="76">
        <v>0.966608165690373</v>
      </c>
      <c r="I24" s="76">
        <v>0.96480517689010503</v>
      </c>
      <c r="J24" s="76">
        <v>0.95810296426322705</v>
      </c>
      <c r="K24" s="76">
        <v>0.94792274231167395</v>
      </c>
      <c r="L24" s="77">
        <v>0.96224259280385205</v>
      </c>
      <c r="M24" s="166" t="s">
        <v>161</v>
      </c>
      <c r="N24" s="167">
        <f>AVERAGE(E24,F24,F25)</f>
        <v>0.97127672386342923</v>
      </c>
      <c r="Q24" s="82" t="s">
        <v>29</v>
      </c>
      <c r="R24" s="76">
        <v>1</v>
      </c>
      <c r="S24" s="76">
        <v>0.96538499210059003</v>
      </c>
      <c r="T24" s="76">
        <v>0.96128979231088496</v>
      </c>
      <c r="U24" s="76">
        <v>0.96005642491430099</v>
      </c>
      <c r="V24" s="76">
        <v>0.94869082990506204</v>
      </c>
      <c r="W24" s="77">
        <v>0.95254406541437997</v>
      </c>
      <c r="X24" s="161" t="s">
        <v>161</v>
      </c>
      <c r="Y24" s="162">
        <f>S24</f>
        <v>0.96538499210059003</v>
      </c>
      <c r="AH24" s="82" t="s">
        <v>29</v>
      </c>
      <c r="AI24" s="76">
        <v>1</v>
      </c>
      <c r="AJ24" s="76">
        <v>0.90026236344385502</v>
      </c>
      <c r="AK24" s="76">
        <v>0.87809408377895803</v>
      </c>
      <c r="AL24" s="76">
        <v>0.87207660217020699</v>
      </c>
      <c r="AM24" s="76">
        <v>0.85659234061248302</v>
      </c>
      <c r="AN24" s="77">
        <v>0.81302388513972501</v>
      </c>
      <c r="AO24" s="161" t="s">
        <v>161</v>
      </c>
      <c r="AP24" s="162">
        <f>AJ24</f>
        <v>0.90026236344385502</v>
      </c>
    </row>
    <row r="25" spans="1:44" x14ac:dyDescent="0.2">
      <c r="A25" s="173"/>
      <c r="C25" s="82" t="s">
        <v>16</v>
      </c>
      <c r="D25" s="76"/>
      <c r="E25" s="76">
        <v>1</v>
      </c>
      <c r="F25" s="76">
        <v>0.97678076064263097</v>
      </c>
      <c r="G25" s="76">
        <v>0.97106497778152601</v>
      </c>
      <c r="H25" s="76">
        <v>0.97394073051433105</v>
      </c>
      <c r="I25" s="76">
        <v>0.97194098314723099</v>
      </c>
      <c r="J25" s="76">
        <v>0.96528324411038902</v>
      </c>
      <c r="K25" s="76">
        <v>0.95753169856872999</v>
      </c>
      <c r="L25" s="77">
        <v>0.97178145967057805</v>
      </c>
      <c r="M25" s="166"/>
      <c r="N25" s="170"/>
      <c r="Q25" s="82" t="s">
        <v>16</v>
      </c>
      <c r="R25" s="76"/>
      <c r="S25" s="76">
        <v>1</v>
      </c>
      <c r="T25" s="76">
        <v>0.96046513261025701</v>
      </c>
      <c r="U25" s="76">
        <v>0.96144573824394897</v>
      </c>
      <c r="V25" s="76">
        <v>0.95209913485698705</v>
      </c>
      <c r="W25" s="77">
        <v>0.95978804452795996</v>
      </c>
      <c r="X25" s="161"/>
      <c r="Y25" s="162"/>
      <c r="AH25" s="82" t="s">
        <v>16</v>
      </c>
      <c r="AI25" s="76"/>
      <c r="AJ25" s="76">
        <v>1</v>
      </c>
      <c r="AK25" s="76">
        <v>0.91608244661934402</v>
      </c>
      <c r="AL25" s="76">
        <v>0.90129479248182098</v>
      </c>
      <c r="AM25" s="76">
        <v>0.89460803510952402</v>
      </c>
      <c r="AN25" s="77">
        <v>0.84943637169762098</v>
      </c>
      <c r="AO25" s="161"/>
      <c r="AP25" s="162"/>
    </row>
    <row r="26" spans="1:44" x14ac:dyDescent="0.2">
      <c r="A26" s="173"/>
      <c r="C26" s="82" t="s">
        <v>21</v>
      </c>
      <c r="D26" s="76"/>
      <c r="E26" s="76"/>
      <c r="F26" s="76">
        <v>1</v>
      </c>
      <c r="G26" s="76">
        <v>0.97128642198898596</v>
      </c>
      <c r="H26" s="76">
        <v>0.97482056653257398</v>
      </c>
      <c r="I26" s="76">
        <v>0.97192691408183896</v>
      </c>
      <c r="J26" s="76">
        <v>0.96336778603672801</v>
      </c>
      <c r="K26" s="76">
        <v>0.95548655098199398</v>
      </c>
      <c r="L26" s="77">
        <v>0.97222634220896997</v>
      </c>
      <c r="M26" s="166"/>
      <c r="N26" s="170"/>
      <c r="Q26" s="82" t="s">
        <v>17</v>
      </c>
      <c r="R26" s="76"/>
      <c r="S26" s="76"/>
      <c r="T26" s="76">
        <v>1</v>
      </c>
      <c r="U26" s="76">
        <v>0.97643619433043505</v>
      </c>
      <c r="V26" s="76">
        <v>0.95200943914007197</v>
      </c>
      <c r="W26" s="77">
        <v>0.95107638321314802</v>
      </c>
      <c r="X26" s="161" t="s">
        <v>162</v>
      </c>
      <c r="Y26" s="162">
        <f>U26</f>
        <v>0.97643619433043505</v>
      </c>
      <c r="AH26" s="82" t="s">
        <v>17</v>
      </c>
      <c r="AI26" s="76"/>
      <c r="AJ26" s="76"/>
      <c r="AK26" s="76">
        <v>1</v>
      </c>
      <c r="AL26" s="76">
        <v>0.92527330703316002</v>
      </c>
      <c r="AM26" s="76">
        <v>0.90039302661626197</v>
      </c>
      <c r="AN26" s="77">
        <v>0.85458519585915105</v>
      </c>
      <c r="AO26" s="161" t="s">
        <v>162</v>
      </c>
      <c r="AP26" s="162">
        <f>AL26</f>
        <v>0.92527330703316002</v>
      </c>
    </row>
    <row r="27" spans="1:44" ht="16" customHeight="1" x14ac:dyDescent="0.2">
      <c r="A27" s="173"/>
      <c r="C27" s="82" t="s">
        <v>17</v>
      </c>
      <c r="D27" s="76"/>
      <c r="E27" s="76"/>
      <c r="F27" s="76"/>
      <c r="G27" s="76">
        <v>1</v>
      </c>
      <c r="H27" s="76">
        <v>0.97352706485963603</v>
      </c>
      <c r="I27" s="76">
        <v>0.97095495947344201</v>
      </c>
      <c r="J27" s="76">
        <v>0.97251185548659802</v>
      </c>
      <c r="K27" s="76">
        <v>0.96153624366199097</v>
      </c>
      <c r="L27" s="77">
        <v>0.97003899553791695</v>
      </c>
      <c r="M27" s="166" t="s">
        <v>162</v>
      </c>
      <c r="N27" s="167">
        <f>AVERAGE(G26,H26,H27)</f>
        <v>0.97321135112706536</v>
      </c>
      <c r="Q27" s="82" t="s">
        <v>18</v>
      </c>
      <c r="R27" s="76"/>
      <c r="S27" s="76"/>
      <c r="T27" s="76"/>
      <c r="U27" s="76">
        <v>1</v>
      </c>
      <c r="V27" s="76">
        <v>0.95102223417263898</v>
      </c>
      <c r="W27" s="77">
        <v>0.95383551533300204</v>
      </c>
      <c r="X27" s="161"/>
      <c r="Y27" s="162"/>
      <c r="AH27" s="82" t="s">
        <v>18</v>
      </c>
      <c r="AI27" s="76"/>
      <c r="AJ27" s="76"/>
      <c r="AK27" s="76"/>
      <c r="AL27" s="76">
        <v>1</v>
      </c>
      <c r="AM27" s="76">
        <v>0.88932507014309004</v>
      </c>
      <c r="AN27" s="77">
        <v>0.83635028269607803</v>
      </c>
      <c r="AO27" s="161"/>
      <c r="AP27" s="162"/>
    </row>
    <row r="28" spans="1:44" x14ac:dyDescent="0.2">
      <c r="A28" s="173"/>
      <c r="C28" s="82" t="s">
        <v>18</v>
      </c>
      <c r="D28" s="76"/>
      <c r="E28" s="76"/>
      <c r="F28" s="76"/>
      <c r="G28" s="76"/>
      <c r="H28" s="76">
        <v>1</v>
      </c>
      <c r="I28" s="76">
        <v>0.97443254709507998</v>
      </c>
      <c r="J28" s="76">
        <v>0.96998656631246405</v>
      </c>
      <c r="K28" s="76">
        <v>0.95935382117062595</v>
      </c>
      <c r="L28" s="77">
        <v>0.97370499367426699</v>
      </c>
      <c r="M28" s="166"/>
      <c r="N28" s="170"/>
      <c r="Q28" s="82" t="s">
        <v>19</v>
      </c>
      <c r="R28" s="76"/>
      <c r="S28" s="76"/>
      <c r="T28" s="76"/>
      <c r="U28" s="76"/>
      <c r="V28" s="76">
        <v>1</v>
      </c>
      <c r="W28" s="77">
        <v>0.96527710547774803</v>
      </c>
      <c r="X28" s="161" t="s">
        <v>163</v>
      </c>
      <c r="Y28" s="162">
        <f>W28</f>
        <v>0.96527710547774803</v>
      </c>
      <c r="AH28" s="82" t="s">
        <v>19</v>
      </c>
      <c r="AI28" s="76"/>
      <c r="AJ28" s="76"/>
      <c r="AK28" s="76"/>
      <c r="AL28" s="76"/>
      <c r="AM28" s="76">
        <v>1</v>
      </c>
      <c r="AN28" s="77">
        <v>0.91229361752475402</v>
      </c>
      <c r="AO28" s="161" t="s">
        <v>163</v>
      </c>
      <c r="AP28" s="162">
        <f>AN28</f>
        <v>0.91229361752475402</v>
      </c>
    </row>
    <row r="29" spans="1:44" ht="17" thickBot="1" x14ac:dyDescent="0.25">
      <c r="A29" s="173"/>
      <c r="C29" s="82" t="s">
        <v>59</v>
      </c>
      <c r="D29" s="76"/>
      <c r="E29" s="76"/>
      <c r="F29" s="76"/>
      <c r="G29" s="76"/>
      <c r="H29" s="76"/>
      <c r="I29" s="76">
        <v>1</v>
      </c>
      <c r="J29" s="76">
        <v>0.96937387183955404</v>
      </c>
      <c r="K29" s="76">
        <v>0.96057282550755696</v>
      </c>
      <c r="L29" s="77">
        <v>0.97216956419567202</v>
      </c>
      <c r="M29" s="166"/>
      <c r="N29" s="170"/>
      <c r="Q29" s="83" t="s">
        <v>20</v>
      </c>
      <c r="R29" s="78"/>
      <c r="S29" s="78"/>
      <c r="T29" s="78"/>
      <c r="U29" s="78"/>
      <c r="V29" s="78"/>
      <c r="W29" s="79">
        <v>1</v>
      </c>
      <c r="X29" s="161"/>
      <c r="Y29" s="162"/>
      <c r="AH29" s="83" t="s">
        <v>20</v>
      </c>
      <c r="AI29" s="78"/>
      <c r="AJ29" s="78"/>
      <c r="AK29" s="78"/>
      <c r="AL29" s="78"/>
      <c r="AM29" s="78"/>
      <c r="AN29" s="79">
        <v>1</v>
      </c>
      <c r="AO29" s="161"/>
      <c r="AP29" s="162"/>
    </row>
    <row r="30" spans="1:44" ht="16" customHeight="1" x14ac:dyDescent="0.2">
      <c r="A30" s="173"/>
      <c r="C30" s="82" t="s">
        <v>19</v>
      </c>
      <c r="D30" s="76"/>
      <c r="E30" s="76"/>
      <c r="F30" s="76"/>
      <c r="G30" s="76"/>
      <c r="H30" s="76"/>
      <c r="I30" s="76"/>
      <c r="J30" s="76">
        <v>1</v>
      </c>
      <c r="K30" s="76">
        <v>0.96887057215395</v>
      </c>
      <c r="L30" s="77">
        <v>0.97230875831530506</v>
      </c>
      <c r="M30" s="166" t="s">
        <v>163</v>
      </c>
      <c r="N30" s="167">
        <f>AVERAGE(K30,L30,L31)</f>
        <v>0.96987905757452664</v>
      </c>
    </row>
    <row r="31" spans="1:44" x14ac:dyDescent="0.2">
      <c r="A31" s="173"/>
      <c r="C31" s="82" t="s">
        <v>20</v>
      </c>
      <c r="D31" s="76"/>
      <c r="E31" s="76"/>
      <c r="F31" s="76"/>
      <c r="G31" s="76"/>
      <c r="H31" s="76"/>
      <c r="I31" s="76"/>
      <c r="J31" s="76"/>
      <c r="K31" s="76">
        <v>1</v>
      </c>
      <c r="L31" s="77">
        <v>0.96845784225432496</v>
      </c>
      <c r="M31" s="166"/>
      <c r="N31" s="170"/>
    </row>
    <row r="32" spans="1:44" ht="17" thickBot="1" x14ac:dyDescent="0.25">
      <c r="A32" s="173"/>
      <c r="C32" s="83" t="s">
        <v>31</v>
      </c>
      <c r="D32" s="78"/>
      <c r="E32" s="78"/>
      <c r="F32" s="78"/>
      <c r="G32" s="78"/>
      <c r="H32" s="78"/>
      <c r="I32" s="78"/>
      <c r="J32" s="78"/>
      <c r="K32" s="78"/>
      <c r="L32" s="79">
        <v>1</v>
      </c>
      <c r="M32" s="166"/>
      <c r="N32" s="170"/>
    </row>
    <row r="33" spans="1:44" s="90" customFormat="1" x14ac:dyDescent="0.2">
      <c r="A33" s="173"/>
      <c r="P33" s="91"/>
      <c r="AD33" s="93"/>
      <c r="AE33" s="93"/>
      <c r="AG33" s="91"/>
      <c r="AR33" s="91"/>
    </row>
    <row r="34" spans="1:44" ht="17" thickBot="1" x14ac:dyDescent="0.25"/>
    <row r="35" spans="1:44" x14ac:dyDescent="0.2">
      <c r="A35" s="171" t="s">
        <v>159</v>
      </c>
      <c r="C35" s="177" t="s">
        <v>145</v>
      </c>
      <c r="D35" s="178"/>
      <c r="E35" s="178"/>
      <c r="F35" s="178"/>
      <c r="G35" s="178"/>
      <c r="H35" s="178"/>
      <c r="I35" s="178"/>
      <c r="J35" s="178"/>
      <c r="K35" s="178"/>
      <c r="L35" s="179"/>
      <c r="Q35" s="174" t="s">
        <v>150</v>
      </c>
      <c r="R35" s="175"/>
      <c r="S35" s="175"/>
      <c r="T35" s="175"/>
      <c r="U35" s="175"/>
      <c r="V35" s="175"/>
      <c r="W35" s="176"/>
      <c r="AH35" s="163" t="s">
        <v>167</v>
      </c>
      <c r="AI35" s="164"/>
      <c r="AJ35" s="164"/>
      <c r="AK35" s="164"/>
      <c r="AL35" s="164"/>
      <c r="AM35" s="164"/>
      <c r="AN35" s="165"/>
    </row>
    <row r="36" spans="1:44" x14ac:dyDescent="0.2">
      <c r="A36" s="171"/>
      <c r="C36" s="84"/>
      <c r="D36" s="85" t="s">
        <v>29</v>
      </c>
      <c r="E36" s="80" t="s">
        <v>16</v>
      </c>
      <c r="F36" s="80" t="s">
        <v>21</v>
      </c>
      <c r="G36" s="80" t="s">
        <v>17</v>
      </c>
      <c r="H36" s="80" t="s">
        <v>18</v>
      </c>
      <c r="I36" s="80" t="s">
        <v>59</v>
      </c>
      <c r="J36" s="80" t="s">
        <v>19</v>
      </c>
      <c r="K36" s="80" t="s">
        <v>20</v>
      </c>
      <c r="L36" s="80" t="s">
        <v>31</v>
      </c>
      <c r="M36" s="168" t="s">
        <v>164</v>
      </c>
      <c r="N36" s="169"/>
      <c r="Q36" s="75"/>
      <c r="R36" s="80" t="s">
        <v>29</v>
      </c>
      <c r="S36" s="80" t="s">
        <v>16</v>
      </c>
      <c r="T36" s="80" t="s">
        <v>17</v>
      </c>
      <c r="U36" s="80" t="s">
        <v>18</v>
      </c>
      <c r="V36" s="80" t="s">
        <v>19</v>
      </c>
      <c r="W36" s="80" t="s">
        <v>20</v>
      </c>
      <c r="X36" s="168" t="s">
        <v>164</v>
      </c>
      <c r="Y36" s="169"/>
      <c r="AH36" s="75"/>
      <c r="AI36" s="80" t="s">
        <v>29</v>
      </c>
      <c r="AJ36" s="149" t="s">
        <v>16</v>
      </c>
      <c r="AK36" s="149" t="s">
        <v>17</v>
      </c>
      <c r="AL36" s="149" t="s">
        <v>18</v>
      </c>
      <c r="AM36" s="149" t="s">
        <v>19</v>
      </c>
      <c r="AN36" s="149" t="s">
        <v>20</v>
      </c>
      <c r="AO36" s="159" t="s">
        <v>164</v>
      </c>
      <c r="AP36" s="160"/>
    </row>
    <row r="37" spans="1:44" ht="16" customHeight="1" x14ac:dyDescent="0.2">
      <c r="A37" s="171"/>
      <c r="C37" s="82" t="s">
        <v>29</v>
      </c>
      <c r="D37" s="76">
        <v>1</v>
      </c>
      <c r="E37" s="76">
        <v>0.98982972673010905</v>
      </c>
      <c r="F37" s="76">
        <v>0.98965893560048601</v>
      </c>
      <c r="G37" s="76">
        <v>0.99225903667436099</v>
      </c>
      <c r="H37" s="76">
        <v>0.99204603522788204</v>
      </c>
      <c r="I37" s="76">
        <v>0.99036994596046501</v>
      </c>
      <c r="J37" s="76">
        <v>0.98801539335246003</v>
      </c>
      <c r="K37" s="76">
        <v>0.98795340257773401</v>
      </c>
      <c r="L37" s="77">
        <v>0.98851078383944602</v>
      </c>
      <c r="M37" s="166" t="s">
        <v>161</v>
      </c>
      <c r="N37" s="167">
        <f>AVERAGE(E37,F37,F38)</f>
        <v>0.98954989656225101</v>
      </c>
      <c r="Q37" s="82" t="s">
        <v>29</v>
      </c>
      <c r="R37" s="76">
        <v>1</v>
      </c>
      <c r="S37" s="76">
        <v>0.99291294862332402</v>
      </c>
      <c r="T37" s="76">
        <v>0.99005468730830004</v>
      </c>
      <c r="U37" s="76">
        <v>0.98997516291351195</v>
      </c>
      <c r="V37" s="76">
        <v>0.98700878823737903</v>
      </c>
      <c r="W37" s="77">
        <v>0.98596247816053095</v>
      </c>
      <c r="X37" s="161" t="s">
        <v>161</v>
      </c>
      <c r="Y37" s="162">
        <f>S37</f>
        <v>0.99291294862332402</v>
      </c>
      <c r="AH37" s="82" t="s">
        <v>29</v>
      </c>
      <c r="AI37" s="76">
        <v>1</v>
      </c>
      <c r="AJ37" s="76">
        <v>0.92466466033122596</v>
      </c>
      <c r="AK37" s="76">
        <v>0.91231808287607397</v>
      </c>
      <c r="AL37" s="76">
        <v>0.92317798873880597</v>
      </c>
      <c r="AM37" s="76">
        <v>0.90977038848534297</v>
      </c>
      <c r="AN37" s="77">
        <v>0.91508032649830895</v>
      </c>
      <c r="AO37" s="161" t="s">
        <v>161</v>
      </c>
      <c r="AP37" s="162">
        <f>AJ37</f>
        <v>0.92466466033122596</v>
      </c>
    </row>
    <row r="38" spans="1:44" x14ac:dyDescent="0.2">
      <c r="A38" s="171"/>
      <c r="C38" s="82" t="s">
        <v>16</v>
      </c>
      <c r="D38" s="76"/>
      <c r="E38" s="76">
        <v>1</v>
      </c>
      <c r="F38" s="76">
        <v>0.98916102735615796</v>
      </c>
      <c r="G38" s="76">
        <v>0.990619296687546</v>
      </c>
      <c r="H38" s="76">
        <v>0.99012074565386399</v>
      </c>
      <c r="I38" s="76">
        <v>0.98938551418340104</v>
      </c>
      <c r="J38" s="76">
        <v>0.98651731558492595</v>
      </c>
      <c r="K38" s="76">
        <v>0.98775484014081805</v>
      </c>
      <c r="L38" s="77">
        <v>0.98777350862962299</v>
      </c>
      <c r="M38" s="166"/>
      <c r="N38" s="170"/>
      <c r="Q38" s="82" t="s">
        <v>16</v>
      </c>
      <c r="R38" s="76"/>
      <c r="S38" s="76">
        <v>1</v>
      </c>
      <c r="T38" s="76">
        <v>0.99016854669903598</v>
      </c>
      <c r="U38" s="76">
        <v>0.98874076188404902</v>
      </c>
      <c r="V38" s="76">
        <v>0.98619942854335296</v>
      </c>
      <c r="W38" s="77">
        <v>0.98637599502918305</v>
      </c>
      <c r="X38" s="161"/>
      <c r="Y38" s="162"/>
      <c r="AH38" s="82" t="s">
        <v>16</v>
      </c>
      <c r="AI38" s="76"/>
      <c r="AJ38" s="76">
        <v>1</v>
      </c>
      <c r="AK38" s="76">
        <v>0.92062529398494297</v>
      </c>
      <c r="AL38" s="76">
        <v>0.93125652259023295</v>
      </c>
      <c r="AM38" s="76">
        <v>0.91911684381307701</v>
      </c>
      <c r="AN38" s="77">
        <v>0.92479413543552202</v>
      </c>
      <c r="AO38" s="161"/>
      <c r="AP38" s="162"/>
    </row>
    <row r="39" spans="1:44" x14ac:dyDescent="0.2">
      <c r="A39" s="171"/>
      <c r="C39" s="82" t="s">
        <v>21</v>
      </c>
      <c r="D39" s="76"/>
      <c r="E39" s="76"/>
      <c r="F39" s="76">
        <v>1</v>
      </c>
      <c r="G39" s="76">
        <v>0.99130456814433998</v>
      </c>
      <c r="H39" s="76">
        <v>0.99071160407743097</v>
      </c>
      <c r="I39" s="76">
        <v>0.99097081606591697</v>
      </c>
      <c r="J39" s="76">
        <v>0.98875275140082997</v>
      </c>
      <c r="K39" s="76">
        <v>0.987483184723836</v>
      </c>
      <c r="L39" s="77">
        <v>0.98809354421305795</v>
      </c>
      <c r="M39" s="166"/>
      <c r="N39" s="170"/>
      <c r="Q39" s="82" t="s">
        <v>17</v>
      </c>
      <c r="R39" s="76"/>
      <c r="S39" s="76"/>
      <c r="T39" s="76">
        <v>1</v>
      </c>
      <c r="U39" s="76">
        <v>0.99122291875203805</v>
      </c>
      <c r="V39" s="76">
        <v>0.99089959405387695</v>
      </c>
      <c r="W39" s="77">
        <v>0.99104929834811895</v>
      </c>
      <c r="X39" s="161" t="s">
        <v>162</v>
      </c>
      <c r="Y39" s="162">
        <f>U39</f>
        <v>0.99122291875203805</v>
      </c>
      <c r="AH39" s="82" t="s">
        <v>17</v>
      </c>
      <c r="AI39" s="76"/>
      <c r="AJ39" s="76"/>
      <c r="AK39" s="76">
        <v>1</v>
      </c>
      <c r="AL39" s="76">
        <v>0.93313187038217404</v>
      </c>
      <c r="AM39" s="76">
        <v>0.92184068962060595</v>
      </c>
      <c r="AN39" s="77">
        <v>0.92849565852931104</v>
      </c>
      <c r="AO39" s="161" t="s">
        <v>162</v>
      </c>
      <c r="AP39" s="162">
        <f>AL39</f>
        <v>0.93313187038217404</v>
      </c>
    </row>
    <row r="40" spans="1:44" ht="16" customHeight="1" x14ac:dyDescent="0.2">
      <c r="A40" s="171"/>
      <c r="C40" s="82" t="s">
        <v>17</v>
      </c>
      <c r="D40" s="76"/>
      <c r="E40" s="76"/>
      <c r="F40" s="76"/>
      <c r="G40" s="76">
        <v>1</v>
      </c>
      <c r="H40" s="76">
        <v>0.99415474923440295</v>
      </c>
      <c r="I40" s="76">
        <v>0.99281327190443702</v>
      </c>
      <c r="J40" s="76">
        <v>0.99141774170814501</v>
      </c>
      <c r="K40" s="76">
        <v>0.99045519162422502</v>
      </c>
      <c r="L40" s="77">
        <v>0.99179565279295001</v>
      </c>
      <c r="M40" s="166" t="s">
        <v>162</v>
      </c>
      <c r="N40" s="167">
        <f>AVERAGE(G39,H39,H40)</f>
        <v>0.9920569738187246</v>
      </c>
      <c r="Q40" s="82" t="s">
        <v>18</v>
      </c>
      <c r="R40" s="76"/>
      <c r="S40" s="76"/>
      <c r="T40" s="76"/>
      <c r="U40" s="76">
        <v>1</v>
      </c>
      <c r="V40" s="76">
        <v>0.99101261244094696</v>
      </c>
      <c r="W40" s="77">
        <v>0.98912862519751599</v>
      </c>
      <c r="X40" s="161"/>
      <c r="Y40" s="162"/>
      <c r="AH40" s="82" t="s">
        <v>18</v>
      </c>
      <c r="AI40" s="76"/>
      <c r="AJ40" s="76"/>
      <c r="AK40" s="76"/>
      <c r="AL40" s="76">
        <v>1</v>
      </c>
      <c r="AM40" s="76">
        <v>0.93488754957638298</v>
      </c>
      <c r="AN40" s="77">
        <v>0.94067449819148397</v>
      </c>
      <c r="AO40" s="161"/>
      <c r="AP40" s="162"/>
    </row>
    <row r="41" spans="1:44" x14ac:dyDescent="0.2">
      <c r="A41" s="171"/>
      <c r="C41" s="82" t="s">
        <v>18</v>
      </c>
      <c r="D41" s="76"/>
      <c r="E41" s="76"/>
      <c r="F41" s="76"/>
      <c r="G41" s="76"/>
      <c r="H41" s="76">
        <v>1</v>
      </c>
      <c r="I41" s="76">
        <v>0.99157476558136304</v>
      </c>
      <c r="J41" s="76">
        <v>0.99011577594001798</v>
      </c>
      <c r="K41" s="76">
        <v>0.99019497442461302</v>
      </c>
      <c r="L41" s="77">
        <v>0.99155734006076601</v>
      </c>
      <c r="M41" s="166"/>
      <c r="N41" s="170"/>
      <c r="Q41" s="82" t="s">
        <v>19</v>
      </c>
      <c r="R41" s="76"/>
      <c r="S41" s="76"/>
      <c r="T41" s="76"/>
      <c r="U41" s="76"/>
      <c r="V41" s="76">
        <v>1</v>
      </c>
      <c r="W41" s="77">
        <v>0.99130880395826604</v>
      </c>
      <c r="X41" s="161" t="s">
        <v>163</v>
      </c>
      <c r="Y41" s="162">
        <f>W41</f>
        <v>0.99130880395826604</v>
      </c>
      <c r="AH41" s="82" t="s">
        <v>19</v>
      </c>
      <c r="AI41" s="76"/>
      <c r="AJ41" s="76"/>
      <c r="AK41" s="76"/>
      <c r="AL41" s="76"/>
      <c r="AM41" s="76">
        <v>1</v>
      </c>
      <c r="AN41" s="77">
        <v>0.94446260953253502</v>
      </c>
      <c r="AO41" s="161" t="s">
        <v>163</v>
      </c>
      <c r="AP41" s="162">
        <f>AN41</f>
        <v>0.94446260953253502</v>
      </c>
    </row>
    <row r="42" spans="1:44" ht="17" thickBot="1" x14ac:dyDescent="0.25">
      <c r="A42" s="171"/>
      <c r="C42" s="82" t="s">
        <v>59</v>
      </c>
      <c r="D42" s="76"/>
      <c r="E42" s="76"/>
      <c r="F42" s="76"/>
      <c r="G42" s="76"/>
      <c r="H42" s="76"/>
      <c r="I42" s="76">
        <v>1</v>
      </c>
      <c r="J42" s="76">
        <v>0.991431619338346</v>
      </c>
      <c r="K42" s="76">
        <v>0.99082767645136305</v>
      </c>
      <c r="L42" s="77">
        <v>0.99044430684703799</v>
      </c>
      <c r="M42" s="166"/>
      <c r="N42" s="170"/>
      <c r="Q42" s="83" t="s">
        <v>20</v>
      </c>
      <c r="R42" s="78"/>
      <c r="S42" s="78"/>
      <c r="T42" s="78"/>
      <c r="U42" s="78"/>
      <c r="V42" s="78"/>
      <c r="W42" s="79">
        <v>1</v>
      </c>
      <c r="X42" s="161"/>
      <c r="Y42" s="162"/>
      <c r="AH42" s="83" t="s">
        <v>20</v>
      </c>
      <c r="AI42" s="78"/>
      <c r="AJ42" s="78"/>
      <c r="AK42" s="78"/>
      <c r="AL42" s="78"/>
      <c r="AM42" s="78"/>
      <c r="AN42" s="79">
        <v>1</v>
      </c>
      <c r="AO42" s="161"/>
      <c r="AP42" s="162"/>
    </row>
    <row r="43" spans="1:44" ht="16" customHeight="1" x14ac:dyDescent="0.2">
      <c r="A43" s="171"/>
      <c r="C43" s="82" t="s">
        <v>19</v>
      </c>
      <c r="D43" s="76"/>
      <c r="E43" s="76"/>
      <c r="F43" s="76"/>
      <c r="G43" s="76"/>
      <c r="H43" s="76"/>
      <c r="I43" s="76"/>
      <c r="J43" s="76">
        <v>1</v>
      </c>
      <c r="K43" s="76">
        <v>0.99159844726695801</v>
      </c>
      <c r="L43" s="77">
        <v>0.99184801603497896</v>
      </c>
      <c r="M43" s="166" t="s">
        <v>163</v>
      </c>
      <c r="N43" s="167">
        <f>AVERAGE(K43,L43,L44)</f>
        <v>0.99254518274669346</v>
      </c>
    </row>
    <row r="44" spans="1:44" x14ac:dyDescent="0.2">
      <c r="A44" s="171"/>
      <c r="C44" s="82" t="s">
        <v>20</v>
      </c>
      <c r="D44" s="76"/>
      <c r="E44" s="76"/>
      <c r="F44" s="76"/>
      <c r="G44" s="76"/>
      <c r="H44" s="76"/>
      <c r="I44" s="76"/>
      <c r="J44" s="76"/>
      <c r="K44" s="76">
        <v>1</v>
      </c>
      <c r="L44" s="77">
        <v>0.99418908493814295</v>
      </c>
      <c r="M44" s="166"/>
      <c r="N44" s="170"/>
    </row>
    <row r="45" spans="1:44" ht="17" thickBot="1" x14ac:dyDescent="0.25">
      <c r="A45" s="171"/>
      <c r="C45" s="83" t="s">
        <v>31</v>
      </c>
      <c r="D45" s="78"/>
      <c r="E45" s="78"/>
      <c r="F45" s="78"/>
      <c r="G45" s="78"/>
      <c r="H45" s="78"/>
      <c r="I45" s="78"/>
      <c r="J45" s="78"/>
      <c r="K45" s="78"/>
      <c r="L45" s="79">
        <v>1</v>
      </c>
      <c r="M45" s="166"/>
      <c r="N45" s="170"/>
    </row>
    <row r="46" spans="1:44" s="90" customFormat="1" x14ac:dyDescent="0.2">
      <c r="A46" s="171"/>
      <c r="P46" s="91"/>
      <c r="AD46" s="93"/>
      <c r="AE46" s="93"/>
      <c r="AG46" s="91"/>
      <c r="AR46" s="91"/>
    </row>
    <row r="47" spans="1:44" ht="17" thickBot="1" x14ac:dyDescent="0.25"/>
    <row r="48" spans="1:44" ht="16" customHeight="1" x14ac:dyDescent="0.2">
      <c r="A48" s="171" t="s">
        <v>158</v>
      </c>
      <c r="C48" s="177" t="s">
        <v>146</v>
      </c>
      <c r="D48" s="178"/>
      <c r="E48" s="178"/>
      <c r="F48" s="178"/>
      <c r="G48" s="178"/>
      <c r="H48" s="178"/>
      <c r="I48" s="178"/>
      <c r="J48" s="178"/>
      <c r="K48" s="179"/>
      <c r="Q48" s="174" t="s">
        <v>151</v>
      </c>
      <c r="R48" s="175"/>
      <c r="S48" s="175"/>
      <c r="T48" s="175"/>
      <c r="U48" s="175"/>
      <c r="V48" s="175"/>
      <c r="W48" s="176"/>
      <c r="AH48" s="163" t="s">
        <v>168</v>
      </c>
      <c r="AI48" s="164"/>
      <c r="AJ48" s="164"/>
      <c r="AK48" s="164"/>
      <c r="AL48" s="164"/>
      <c r="AM48" s="164"/>
      <c r="AN48" s="165"/>
    </row>
    <row r="49" spans="1:44" ht="16" customHeight="1" x14ac:dyDescent="0.2">
      <c r="A49" s="171"/>
      <c r="C49" s="84"/>
      <c r="D49" s="85" t="s">
        <v>29</v>
      </c>
      <c r="E49" s="80" t="s">
        <v>16</v>
      </c>
      <c r="F49" s="80" t="s">
        <v>21</v>
      </c>
      <c r="G49" s="80" t="s">
        <v>17</v>
      </c>
      <c r="H49" s="80" t="s">
        <v>18</v>
      </c>
      <c r="I49" s="80" t="s">
        <v>19</v>
      </c>
      <c r="J49" s="80" t="s">
        <v>20</v>
      </c>
      <c r="K49" s="80" t="s">
        <v>31</v>
      </c>
      <c r="L49" s="168" t="s">
        <v>164</v>
      </c>
      <c r="M49" s="169"/>
      <c r="Q49" s="75"/>
      <c r="R49" s="80" t="s">
        <v>29</v>
      </c>
      <c r="S49" s="80" t="s">
        <v>16</v>
      </c>
      <c r="T49" s="80" t="s">
        <v>17</v>
      </c>
      <c r="U49" s="80" t="s">
        <v>18</v>
      </c>
      <c r="V49" s="80" t="s">
        <v>19</v>
      </c>
      <c r="W49" s="81" t="s">
        <v>20</v>
      </c>
      <c r="X49" s="168" t="s">
        <v>164</v>
      </c>
      <c r="Y49" s="169"/>
      <c r="AH49" s="75"/>
      <c r="AI49" s="80" t="s">
        <v>29</v>
      </c>
      <c r="AJ49" s="80" t="s">
        <v>16</v>
      </c>
      <c r="AK49" s="80" t="s">
        <v>17</v>
      </c>
      <c r="AL49" s="80" t="s">
        <v>18</v>
      </c>
      <c r="AM49" s="80" t="s">
        <v>19</v>
      </c>
      <c r="AN49" s="81" t="s">
        <v>20</v>
      </c>
      <c r="AO49" s="159" t="s">
        <v>164</v>
      </c>
      <c r="AP49" s="160"/>
    </row>
    <row r="50" spans="1:44" ht="16" customHeight="1" x14ac:dyDescent="0.2">
      <c r="A50" s="171"/>
      <c r="C50" s="82" t="s">
        <v>29</v>
      </c>
      <c r="D50" s="76">
        <v>1</v>
      </c>
      <c r="E50" s="76">
        <v>0.99068782811288902</v>
      </c>
      <c r="F50" s="76">
        <v>0.990469160245953</v>
      </c>
      <c r="G50" s="76">
        <v>0.99092714684599703</v>
      </c>
      <c r="H50" s="76">
        <v>0.98633497110281398</v>
      </c>
      <c r="I50" s="76">
        <v>0.98874056325210502</v>
      </c>
      <c r="J50" s="76">
        <v>0.98848188358642497</v>
      </c>
      <c r="K50" s="77">
        <v>0.98974537276604402</v>
      </c>
      <c r="L50" s="166" t="s">
        <v>161</v>
      </c>
      <c r="M50" s="167">
        <f>AVERAGE(D50,E50,E51)</f>
        <v>0.99689594270429627</v>
      </c>
      <c r="Q50" s="82" t="s">
        <v>29</v>
      </c>
      <c r="R50" s="76">
        <v>1</v>
      </c>
      <c r="S50" s="76">
        <v>0.98993612524329599</v>
      </c>
      <c r="T50" s="76">
        <v>0.98875346816269005</v>
      </c>
      <c r="U50" s="76">
        <v>0.98819516604004498</v>
      </c>
      <c r="V50" s="76">
        <v>0.98620366046578301</v>
      </c>
      <c r="W50" s="77">
        <v>0.98694842991485998</v>
      </c>
      <c r="X50" s="161" t="s">
        <v>161</v>
      </c>
      <c r="Y50" s="162">
        <f>S50</f>
        <v>0.98993612524329599</v>
      </c>
      <c r="AH50" s="82" t="s">
        <v>29</v>
      </c>
      <c r="AI50" s="76">
        <v>1</v>
      </c>
      <c r="AJ50" s="76">
        <v>0.60559694039578005</v>
      </c>
      <c r="AK50" s="76">
        <v>0.67904213417021997</v>
      </c>
      <c r="AL50" s="76">
        <v>0.68259072139730803</v>
      </c>
      <c r="AM50" s="76">
        <v>0.64889937586874102</v>
      </c>
      <c r="AN50" s="77">
        <v>0.63274832755405597</v>
      </c>
      <c r="AO50" s="161" t="s">
        <v>161</v>
      </c>
      <c r="AP50" s="162">
        <f>AJ50</f>
        <v>0.60559694039578005</v>
      </c>
    </row>
    <row r="51" spans="1:44" ht="16" customHeight="1" x14ac:dyDescent="0.2">
      <c r="A51" s="171"/>
      <c r="C51" s="82" t="s">
        <v>16</v>
      </c>
      <c r="D51" s="76"/>
      <c r="E51" s="76">
        <v>1</v>
      </c>
      <c r="F51" s="76">
        <v>0.99372658388853596</v>
      </c>
      <c r="G51" s="76">
        <v>0.99314763183242205</v>
      </c>
      <c r="H51" s="76">
        <v>0.99115112730778498</v>
      </c>
      <c r="I51" s="76">
        <v>0.99052862381996698</v>
      </c>
      <c r="J51" s="76">
        <v>0.99219111546767802</v>
      </c>
      <c r="K51" s="77">
        <v>0.99105854666173998</v>
      </c>
      <c r="L51" s="166"/>
      <c r="M51" s="170"/>
      <c r="Q51" s="82" t="s">
        <v>16</v>
      </c>
      <c r="R51" s="76"/>
      <c r="S51" s="76">
        <v>1</v>
      </c>
      <c r="T51" s="76">
        <v>0.98919766063841796</v>
      </c>
      <c r="U51" s="76">
        <v>0.98868542739621401</v>
      </c>
      <c r="V51" s="76">
        <v>0.98560086712139305</v>
      </c>
      <c r="W51" s="77">
        <v>0.98741824254910704</v>
      </c>
      <c r="X51" s="161"/>
      <c r="Y51" s="162"/>
      <c r="AH51" s="82" t="s">
        <v>16</v>
      </c>
      <c r="AI51" s="76"/>
      <c r="AJ51" s="76">
        <v>1</v>
      </c>
      <c r="AK51" s="76">
        <v>0.67419695483539699</v>
      </c>
      <c r="AL51" s="76">
        <v>0.677638765830608</v>
      </c>
      <c r="AM51" s="76">
        <v>0.64531570927299398</v>
      </c>
      <c r="AN51" s="77">
        <v>0.62228748639930598</v>
      </c>
      <c r="AO51" s="161"/>
      <c r="AP51" s="162"/>
    </row>
    <row r="52" spans="1:44" ht="16" customHeight="1" x14ac:dyDescent="0.2">
      <c r="A52" s="171"/>
      <c r="C52" s="82" t="s">
        <v>21</v>
      </c>
      <c r="D52" s="76"/>
      <c r="E52" s="76"/>
      <c r="F52" s="76">
        <v>1</v>
      </c>
      <c r="G52" s="76">
        <v>0.99258770271340602</v>
      </c>
      <c r="H52" s="76">
        <v>0.99073660166262301</v>
      </c>
      <c r="I52" s="76">
        <v>0.99131115172094497</v>
      </c>
      <c r="J52" s="76">
        <v>0.99162037023404703</v>
      </c>
      <c r="K52" s="77">
        <v>0.99121037050998495</v>
      </c>
      <c r="L52" s="166"/>
      <c r="M52" s="170"/>
      <c r="Q52" s="82" t="s">
        <v>17</v>
      </c>
      <c r="R52" s="76"/>
      <c r="S52" s="76"/>
      <c r="T52" s="76">
        <v>1</v>
      </c>
      <c r="U52" s="76">
        <v>0.99225164128263499</v>
      </c>
      <c r="V52" s="76">
        <v>0.98957463638474397</v>
      </c>
      <c r="W52" s="77">
        <v>0.99075070611612603</v>
      </c>
      <c r="X52" s="161" t="s">
        <v>162</v>
      </c>
      <c r="Y52" s="162">
        <f>U52</f>
        <v>0.99225164128263499</v>
      </c>
      <c r="AH52" s="82" t="s">
        <v>17</v>
      </c>
      <c r="AI52" s="76"/>
      <c r="AJ52" s="76"/>
      <c r="AK52" s="76">
        <v>1</v>
      </c>
      <c r="AL52" s="76">
        <v>0.80210090980350601</v>
      </c>
      <c r="AM52" s="76">
        <v>0.74990201215858399</v>
      </c>
      <c r="AN52" s="77">
        <v>0.72252282599919704</v>
      </c>
      <c r="AO52" s="161" t="s">
        <v>162</v>
      </c>
      <c r="AP52" s="162">
        <f>AL52</f>
        <v>0.80210090980350601</v>
      </c>
    </row>
    <row r="53" spans="1:44" ht="16" customHeight="1" x14ac:dyDescent="0.2">
      <c r="A53" s="171"/>
      <c r="C53" s="82" t="s">
        <v>17</v>
      </c>
      <c r="D53" s="76"/>
      <c r="E53" s="76"/>
      <c r="F53" s="76"/>
      <c r="G53" s="76">
        <v>1</v>
      </c>
      <c r="H53" s="76">
        <v>0.99121485198178305</v>
      </c>
      <c r="I53" s="76">
        <v>0.99154681638959596</v>
      </c>
      <c r="J53" s="76">
        <v>0.99271287443741696</v>
      </c>
      <c r="K53" s="77">
        <v>0.99216158619489203</v>
      </c>
      <c r="L53" s="166" t="s">
        <v>162</v>
      </c>
      <c r="M53" s="167">
        <f>H53</f>
        <v>0.99121485198178305</v>
      </c>
      <c r="Q53" s="82" t="s">
        <v>18</v>
      </c>
      <c r="R53" s="76"/>
      <c r="S53" s="76"/>
      <c r="T53" s="76"/>
      <c r="U53" s="76">
        <v>1</v>
      </c>
      <c r="V53" s="76">
        <v>0.98929523512807704</v>
      </c>
      <c r="W53" s="77">
        <v>0.99065714443358499</v>
      </c>
      <c r="X53" s="161"/>
      <c r="Y53" s="162"/>
      <c r="AH53" s="82" t="s">
        <v>18</v>
      </c>
      <c r="AI53" s="76"/>
      <c r="AJ53" s="76"/>
      <c r="AK53" s="76"/>
      <c r="AL53" s="76">
        <v>1</v>
      </c>
      <c r="AM53" s="76">
        <v>0.75610036812422599</v>
      </c>
      <c r="AN53" s="77">
        <v>0.72592814193257005</v>
      </c>
      <c r="AO53" s="161"/>
      <c r="AP53" s="162"/>
    </row>
    <row r="54" spans="1:44" ht="16" customHeight="1" x14ac:dyDescent="0.2">
      <c r="A54" s="171"/>
      <c r="C54" s="82" t="s">
        <v>18</v>
      </c>
      <c r="D54" s="76"/>
      <c r="E54" s="76"/>
      <c r="F54" s="76"/>
      <c r="G54" s="76"/>
      <c r="H54" s="76">
        <v>1</v>
      </c>
      <c r="I54" s="76">
        <v>0.99039249404378005</v>
      </c>
      <c r="J54" s="76">
        <v>0.99081525420696703</v>
      </c>
      <c r="K54" s="77">
        <v>0.98837814176579197</v>
      </c>
      <c r="L54" s="166"/>
      <c r="M54" s="167"/>
      <c r="Q54" s="82" t="s">
        <v>19</v>
      </c>
      <c r="R54" s="76"/>
      <c r="S54" s="76"/>
      <c r="T54" s="76"/>
      <c r="U54" s="76"/>
      <c r="V54" s="76">
        <v>1</v>
      </c>
      <c r="W54" s="77">
        <v>0.98901892294792504</v>
      </c>
      <c r="X54" s="161" t="s">
        <v>163</v>
      </c>
      <c r="Y54" s="162">
        <f>W54</f>
        <v>0.98901892294792504</v>
      </c>
      <c r="AH54" s="82" t="s">
        <v>19</v>
      </c>
      <c r="AI54" s="76"/>
      <c r="AJ54" s="76"/>
      <c r="AK54" s="76"/>
      <c r="AL54" s="76"/>
      <c r="AM54" s="76">
        <v>1</v>
      </c>
      <c r="AN54" s="77">
        <v>0.68994080090641496</v>
      </c>
      <c r="AO54" s="161" t="s">
        <v>163</v>
      </c>
      <c r="AP54" s="162">
        <f>AN54</f>
        <v>0.68994080090641496</v>
      </c>
    </row>
    <row r="55" spans="1:44" ht="17" customHeight="1" thickBot="1" x14ac:dyDescent="0.25">
      <c r="A55" s="171"/>
      <c r="C55" s="82" t="s">
        <v>19</v>
      </c>
      <c r="D55" s="76"/>
      <c r="E55" s="76"/>
      <c r="F55" s="76"/>
      <c r="G55" s="76"/>
      <c r="H55" s="76"/>
      <c r="I55" s="76">
        <v>1</v>
      </c>
      <c r="J55" s="76">
        <v>0.99236229363733597</v>
      </c>
      <c r="K55" s="77">
        <v>0.99210004665947005</v>
      </c>
      <c r="L55" s="166" t="s">
        <v>163</v>
      </c>
      <c r="M55" s="167">
        <f>AVERAGE(J55,K55,K56)</f>
        <v>0.9922914316374567</v>
      </c>
      <c r="Q55" s="83" t="s">
        <v>20</v>
      </c>
      <c r="R55" s="78"/>
      <c r="S55" s="78"/>
      <c r="T55" s="78"/>
      <c r="U55" s="78"/>
      <c r="V55" s="78"/>
      <c r="W55" s="79">
        <v>1</v>
      </c>
      <c r="X55" s="161"/>
      <c r="Y55" s="162"/>
      <c r="AH55" s="83" t="s">
        <v>20</v>
      </c>
      <c r="AI55" s="78"/>
      <c r="AJ55" s="78"/>
      <c r="AK55" s="78"/>
      <c r="AL55" s="78"/>
      <c r="AM55" s="78"/>
      <c r="AN55" s="79">
        <v>1</v>
      </c>
      <c r="AO55" s="161"/>
      <c r="AP55" s="162"/>
    </row>
    <row r="56" spans="1:44" ht="16" customHeight="1" x14ac:dyDescent="0.2">
      <c r="A56" s="171"/>
      <c r="C56" s="82" t="s">
        <v>20</v>
      </c>
      <c r="D56" s="76"/>
      <c r="E56" s="76"/>
      <c r="F56" s="76"/>
      <c r="G56" s="76"/>
      <c r="H56" s="76"/>
      <c r="I56" s="76"/>
      <c r="J56" s="76">
        <v>1</v>
      </c>
      <c r="K56" s="77">
        <v>0.99241195461556397</v>
      </c>
      <c r="L56" s="166"/>
      <c r="M56" s="170"/>
    </row>
    <row r="57" spans="1:44" ht="17" customHeight="1" thickBot="1" x14ac:dyDescent="0.25">
      <c r="A57" s="171"/>
      <c r="C57" s="83" t="s">
        <v>31</v>
      </c>
      <c r="D57" s="78"/>
      <c r="E57" s="78"/>
      <c r="F57" s="78"/>
      <c r="G57" s="78"/>
      <c r="H57" s="78"/>
      <c r="I57" s="78"/>
      <c r="J57" s="78"/>
      <c r="K57" s="79">
        <v>1</v>
      </c>
      <c r="L57" s="166"/>
      <c r="M57" s="170"/>
    </row>
    <row r="58" spans="1:44" s="90" customFormat="1" ht="16" customHeight="1" x14ac:dyDescent="0.2">
      <c r="A58" s="171"/>
      <c r="P58" s="91"/>
      <c r="AD58" s="93"/>
      <c r="AE58" s="93"/>
      <c r="AG58" s="91"/>
      <c r="AR58" s="91"/>
    </row>
    <row r="59" spans="1:44" ht="17" customHeight="1" thickBot="1" x14ac:dyDescent="0.25">
      <c r="A59" s="89"/>
    </row>
    <row r="60" spans="1:44" ht="16" customHeight="1" x14ac:dyDescent="0.2">
      <c r="A60" s="172" t="s">
        <v>157</v>
      </c>
      <c r="C60" s="180" t="s">
        <v>147</v>
      </c>
      <c r="D60" s="181"/>
      <c r="E60" s="181"/>
      <c r="F60" s="181"/>
      <c r="G60" s="181"/>
      <c r="H60" s="181"/>
      <c r="I60" s="182"/>
      <c r="Q60" s="174" t="s">
        <v>152</v>
      </c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6"/>
      <c r="AD60" s="94"/>
      <c r="AE60" s="94"/>
      <c r="AH60" s="163" t="s">
        <v>169</v>
      </c>
      <c r="AI60" s="164"/>
      <c r="AJ60" s="164"/>
      <c r="AK60" s="164"/>
      <c r="AL60" s="164"/>
      <c r="AM60" s="164"/>
      <c r="AN60" s="165"/>
    </row>
    <row r="61" spans="1:44" ht="16" customHeight="1" x14ac:dyDescent="0.2">
      <c r="A61" s="172"/>
      <c r="C61" s="84"/>
      <c r="D61" s="85" t="s">
        <v>29</v>
      </c>
      <c r="E61" s="85" t="s">
        <v>16</v>
      </c>
      <c r="F61" s="85" t="s">
        <v>17</v>
      </c>
      <c r="G61" s="85" t="s">
        <v>18</v>
      </c>
      <c r="H61" s="85" t="s">
        <v>19</v>
      </c>
      <c r="I61" s="85" t="s">
        <v>20</v>
      </c>
      <c r="J61" s="168" t="s">
        <v>164</v>
      </c>
      <c r="K61" s="169"/>
      <c r="L61" s="74"/>
      <c r="M61" s="74"/>
      <c r="Q61" s="75"/>
      <c r="R61" s="80" t="s">
        <v>29</v>
      </c>
      <c r="S61" s="80" t="s">
        <v>16</v>
      </c>
      <c r="T61" s="80" t="s">
        <v>32</v>
      </c>
      <c r="U61" s="80" t="s">
        <v>33</v>
      </c>
      <c r="V61" s="80" t="s">
        <v>17</v>
      </c>
      <c r="W61" s="80" t="s">
        <v>18</v>
      </c>
      <c r="X61" s="80" t="s">
        <v>34</v>
      </c>
      <c r="Y61" s="80" t="s">
        <v>35</v>
      </c>
      <c r="Z61" s="80" t="s">
        <v>19</v>
      </c>
      <c r="AA61" s="80" t="s">
        <v>20</v>
      </c>
      <c r="AB61" s="80" t="s">
        <v>36</v>
      </c>
      <c r="AC61" s="80" t="s">
        <v>37</v>
      </c>
      <c r="AD61" s="168" t="s">
        <v>164</v>
      </c>
      <c r="AE61" s="169"/>
      <c r="AH61" s="75"/>
      <c r="AI61" s="80" t="s">
        <v>29</v>
      </c>
      <c r="AJ61" s="80" t="s">
        <v>16</v>
      </c>
      <c r="AK61" s="80" t="s">
        <v>17</v>
      </c>
      <c r="AL61" s="80" t="s">
        <v>18</v>
      </c>
      <c r="AM61" s="80" t="s">
        <v>19</v>
      </c>
      <c r="AN61" s="80" t="s">
        <v>20</v>
      </c>
      <c r="AO61" s="159" t="s">
        <v>164</v>
      </c>
      <c r="AP61" s="160"/>
    </row>
    <row r="62" spans="1:44" ht="16" customHeight="1" x14ac:dyDescent="0.2">
      <c r="A62" s="172"/>
      <c r="C62" s="84" t="s">
        <v>29</v>
      </c>
      <c r="D62" s="76">
        <v>1</v>
      </c>
      <c r="E62" s="76">
        <v>0.96961253461698405</v>
      </c>
      <c r="F62" s="76">
        <v>0.98323948552367402</v>
      </c>
      <c r="G62" s="76">
        <v>0.97659082788613905</v>
      </c>
      <c r="H62" s="76">
        <v>0.98455683677587502</v>
      </c>
      <c r="I62" s="77">
        <v>0.97705350967834304</v>
      </c>
      <c r="J62" s="161" t="s">
        <v>161</v>
      </c>
      <c r="K62" s="162">
        <f>E62</f>
        <v>0.96961253461698405</v>
      </c>
      <c r="L62" s="74"/>
      <c r="M62" s="74"/>
      <c r="Q62" s="82" t="s">
        <v>29</v>
      </c>
      <c r="R62" s="76">
        <v>1</v>
      </c>
      <c r="S62" s="76">
        <v>0.98500959729647997</v>
      </c>
      <c r="T62" s="76">
        <v>0.991265342752506</v>
      </c>
      <c r="U62" s="76">
        <v>0.99148017751657902</v>
      </c>
      <c r="V62" s="76">
        <v>0.98748073306351303</v>
      </c>
      <c r="W62" s="76">
        <v>0.987004306784386</v>
      </c>
      <c r="X62" s="76">
        <v>0.98944544921203903</v>
      </c>
      <c r="Y62" s="76">
        <v>0.98844275068846699</v>
      </c>
      <c r="Z62" s="76">
        <v>0.98282748745238402</v>
      </c>
      <c r="AA62" s="76">
        <v>0.98484803972277701</v>
      </c>
      <c r="AB62" s="76">
        <v>0.98293836445351801</v>
      </c>
      <c r="AC62" s="77">
        <v>0.98326158120531004</v>
      </c>
      <c r="AD62" s="166" t="s">
        <v>161</v>
      </c>
      <c r="AE62" s="167">
        <f>AVERAGE(S62,T62,T63,U62,U63,U64)</f>
        <v>0.98979252353283875</v>
      </c>
      <c r="AH62" s="84" t="s">
        <v>29</v>
      </c>
      <c r="AI62" s="76">
        <v>1</v>
      </c>
      <c r="AJ62" s="76">
        <v>0.94324187896469502</v>
      </c>
      <c r="AK62" s="76">
        <v>0.90758543162315997</v>
      </c>
      <c r="AL62" s="76">
        <v>0.93979280901288798</v>
      </c>
      <c r="AM62" s="76">
        <v>0.90367241839772605</v>
      </c>
      <c r="AN62" s="77">
        <v>0.93720721952687003</v>
      </c>
      <c r="AO62" s="161" t="s">
        <v>161</v>
      </c>
      <c r="AP62" s="162">
        <f>AJ62</f>
        <v>0.94324187896469502</v>
      </c>
    </row>
    <row r="63" spans="1:44" ht="16" customHeight="1" x14ac:dyDescent="0.2">
      <c r="A63" s="172"/>
      <c r="C63" s="84" t="s">
        <v>16</v>
      </c>
      <c r="D63" s="76"/>
      <c r="E63" s="76">
        <v>1</v>
      </c>
      <c r="F63" s="76">
        <v>0.96792635025196905</v>
      </c>
      <c r="G63" s="76">
        <v>0.966043138668226</v>
      </c>
      <c r="H63" s="76">
        <v>0.96849659454505099</v>
      </c>
      <c r="I63" s="77">
        <v>0.96026684823420405</v>
      </c>
      <c r="J63" s="161"/>
      <c r="K63" s="162"/>
      <c r="L63" s="74"/>
      <c r="M63" s="74"/>
      <c r="Q63" s="82" t="s">
        <v>16</v>
      </c>
      <c r="R63" s="76"/>
      <c r="S63" s="76">
        <v>1</v>
      </c>
      <c r="T63" s="76">
        <v>0.99167253384684195</v>
      </c>
      <c r="U63" s="76">
        <v>0.991611649552674</v>
      </c>
      <c r="V63" s="76">
        <v>0.98800940555848404</v>
      </c>
      <c r="W63" s="76">
        <v>0.98721442035520501</v>
      </c>
      <c r="X63" s="76">
        <v>0.98909201220048504</v>
      </c>
      <c r="Y63" s="76">
        <v>0.98852994783523795</v>
      </c>
      <c r="Z63" s="76">
        <v>0.98246786155820798</v>
      </c>
      <c r="AA63" s="76">
        <v>0.98669702445570096</v>
      </c>
      <c r="AB63" s="76">
        <v>0.98398843998729202</v>
      </c>
      <c r="AC63" s="77">
        <v>0.98421991348187299</v>
      </c>
      <c r="AD63" s="166"/>
      <c r="AE63" s="167"/>
      <c r="AH63" s="84" t="s">
        <v>16</v>
      </c>
      <c r="AI63" s="76"/>
      <c r="AJ63" s="76">
        <v>1</v>
      </c>
      <c r="AK63" s="76">
        <v>0.94177759726238497</v>
      </c>
      <c r="AL63" s="76">
        <v>0.92066048564212899</v>
      </c>
      <c r="AM63" s="76">
        <v>0.94032070955086</v>
      </c>
      <c r="AN63" s="77">
        <v>0.92213429316877804</v>
      </c>
      <c r="AO63" s="161"/>
      <c r="AP63" s="162"/>
    </row>
    <row r="64" spans="1:44" ht="16" customHeight="1" x14ac:dyDescent="0.2">
      <c r="A64" s="172"/>
      <c r="C64" s="84" t="s">
        <v>17</v>
      </c>
      <c r="D64" s="76"/>
      <c r="E64" s="76"/>
      <c r="F64" s="76">
        <v>1</v>
      </c>
      <c r="G64" s="76">
        <v>0.97625433144531204</v>
      </c>
      <c r="H64" s="76">
        <v>0.98302327125398303</v>
      </c>
      <c r="I64" s="77">
        <v>0.97421404864462302</v>
      </c>
      <c r="J64" s="161" t="s">
        <v>162</v>
      </c>
      <c r="K64" s="162">
        <f>G64</f>
        <v>0.97625433144531204</v>
      </c>
      <c r="L64" s="74"/>
      <c r="M64" s="74"/>
      <c r="Q64" s="82" t="s">
        <v>32</v>
      </c>
      <c r="R64" s="76"/>
      <c r="S64" s="76"/>
      <c r="T64" s="76">
        <v>1</v>
      </c>
      <c r="U64" s="76">
        <v>0.98771584023195103</v>
      </c>
      <c r="V64" s="76">
        <v>0.990339280683176</v>
      </c>
      <c r="W64" s="76">
        <v>0.98999320229627696</v>
      </c>
      <c r="X64" s="76">
        <v>0.98794504308346798</v>
      </c>
      <c r="Y64" s="76">
        <v>0.98569985005071203</v>
      </c>
      <c r="Z64" s="76">
        <v>0.98256721518793799</v>
      </c>
      <c r="AA64" s="76">
        <v>0.98597997764009104</v>
      </c>
      <c r="AB64" s="76">
        <v>0.985415580972415</v>
      </c>
      <c r="AC64" s="77">
        <v>0.98517184193103102</v>
      </c>
      <c r="AD64" s="166"/>
      <c r="AE64" s="167"/>
      <c r="AH64" s="84" t="s">
        <v>17</v>
      </c>
      <c r="AI64" s="76"/>
      <c r="AJ64" s="76"/>
      <c r="AK64" s="76">
        <v>1</v>
      </c>
      <c r="AL64" s="76">
        <v>0.94127691193783103</v>
      </c>
      <c r="AM64" s="76">
        <v>0.90444302555615597</v>
      </c>
      <c r="AN64" s="77">
        <v>0.94018583733661498</v>
      </c>
      <c r="AO64" s="161" t="s">
        <v>162</v>
      </c>
      <c r="AP64" s="162">
        <f>AL64</f>
        <v>0.94127691193783103</v>
      </c>
    </row>
    <row r="65" spans="1:44" ht="16" customHeight="1" x14ac:dyDescent="0.2">
      <c r="A65" s="172"/>
      <c r="C65" s="84" t="s">
        <v>18</v>
      </c>
      <c r="D65" s="76"/>
      <c r="E65" s="76"/>
      <c r="F65" s="76"/>
      <c r="G65" s="76">
        <v>1</v>
      </c>
      <c r="H65" s="76">
        <v>0.97652395583274998</v>
      </c>
      <c r="I65" s="77">
        <v>0.969986071099605</v>
      </c>
      <c r="J65" s="161"/>
      <c r="K65" s="162"/>
      <c r="L65" s="74"/>
      <c r="M65" s="74"/>
      <c r="Q65" s="82" t="s">
        <v>33</v>
      </c>
      <c r="R65" s="76"/>
      <c r="S65" s="76"/>
      <c r="T65" s="76"/>
      <c r="U65" s="76">
        <v>1</v>
      </c>
      <c r="V65" s="76">
        <v>0.99025851560913003</v>
      </c>
      <c r="W65" s="76">
        <v>0.99036921427565705</v>
      </c>
      <c r="X65" s="76">
        <v>0.98780223999990102</v>
      </c>
      <c r="Y65" s="76">
        <v>0.98636867374721504</v>
      </c>
      <c r="Z65" s="76">
        <v>0.98230672654528695</v>
      </c>
      <c r="AA65" s="76">
        <v>0.98550818140104102</v>
      </c>
      <c r="AB65" s="76">
        <v>0.98464701073000005</v>
      </c>
      <c r="AC65" s="77">
        <v>0.985193343692635</v>
      </c>
      <c r="AD65" s="166"/>
      <c r="AE65" s="167"/>
      <c r="AH65" s="84" t="s">
        <v>18</v>
      </c>
      <c r="AI65" s="76"/>
      <c r="AJ65" s="76"/>
      <c r="AK65" s="76"/>
      <c r="AL65" s="76">
        <v>1</v>
      </c>
      <c r="AM65" s="76">
        <v>0.94040859146205202</v>
      </c>
      <c r="AN65" s="77">
        <v>0.91452170491518603</v>
      </c>
      <c r="AO65" s="161"/>
      <c r="AP65" s="162"/>
    </row>
    <row r="66" spans="1:44" ht="16" customHeight="1" x14ac:dyDescent="0.2">
      <c r="A66" s="172"/>
      <c r="C66" s="84" t="s">
        <v>19</v>
      </c>
      <c r="D66" s="76"/>
      <c r="E66" s="76"/>
      <c r="F66" s="76"/>
      <c r="G66" s="76"/>
      <c r="H66" s="76">
        <v>1</v>
      </c>
      <c r="I66" s="77">
        <v>0.97591961761910695</v>
      </c>
      <c r="J66" s="161" t="s">
        <v>163</v>
      </c>
      <c r="K66" s="162">
        <f>I66</f>
        <v>0.97591961761910695</v>
      </c>
      <c r="L66" s="74"/>
      <c r="M66" s="74"/>
      <c r="Q66" s="82" t="s">
        <v>17</v>
      </c>
      <c r="R66" s="76"/>
      <c r="S66" s="76"/>
      <c r="T66" s="76"/>
      <c r="U66" s="76"/>
      <c r="V66" s="76">
        <v>1</v>
      </c>
      <c r="W66" s="76">
        <v>0.98982237521633198</v>
      </c>
      <c r="X66" s="76">
        <v>0.99180169718142697</v>
      </c>
      <c r="Y66" s="76">
        <v>0.98994075355304501</v>
      </c>
      <c r="Z66" s="76">
        <v>0.98716836450814205</v>
      </c>
      <c r="AA66" s="76">
        <v>0.98793310944096802</v>
      </c>
      <c r="AB66" s="76">
        <v>0.98852817013535499</v>
      </c>
      <c r="AC66" s="77">
        <v>0.98897351776953002</v>
      </c>
      <c r="AD66" s="166" t="s">
        <v>162</v>
      </c>
      <c r="AE66" s="167">
        <f>AVERAGE(W66,X66,X67,Y66,Y67,Y68)</f>
        <v>0.98988564516572086</v>
      </c>
      <c r="AH66" s="84" t="s">
        <v>19</v>
      </c>
      <c r="AI66" s="76"/>
      <c r="AJ66" s="76"/>
      <c r="AK66" s="76"/>
      <c r="AL66" s="76"/>
      <c r="AM66" s="76">
        <v>1</v>
      </c>
      <c r="AN66" s="77">
        <v>0.93906310609791499</v>
      </c>
      <c r="AO66" s="161" t="s">
        <v>163</v>
      </c>
      <c r="AP66" s="162">
        <f>AN66</f>
        <v>0.93906310609791499</v>
      </c>
    </row>
    <row r="67" spans="1:44" ht="17" customHeight="1" thickBot="1" x14ac:dyDescent="0.25">
      <c r="A67" s="172"/>
      <c r="C67" s="87" t="s">
        <v>20</v>
      </c>
      <c r="D67" s="78"/>
      <c r="E67" s="78"/>
      <c r="F67" s="78"/>
      <c r="G67" s="78"/>
      <c r="H67" s="78"/>
      <c r="I67" s="79">
        <v>1</v>
      </c>
      <c r="J67" s="161"/>
      <c r="K67" s="162"/>
      <c r="L67" s="74"/>
      <c r="M67" s="74"/>
      <c r="Q67" s="82" t="s">
        <v>18</v>
      </c>
      <c r="R67" s="76"/>
      <c r="S67" s="76"/>
      <c r="T67" s="76"/>
      <c r="U67" s="76"/>
      <c r="V67" s="76"/>
      <c r="W67" s="76">
        <v>1</v>
      </c>
      <c r="X67" s="76">
        <v>0.99088188080540995</v>
      </c>
      <c r="Y67" s="76">
        <v>0.98940867867886795</v>
      </c>
      <c r="Z67" s="76">
        <v>0.98530094806160595</v>
      </c>
      <c r="AA67" s="76">
        <v>0.98732271335572896</v>
      </c>
      <c r="AB67" s="76">
        <v>0.98776153622934404</v>
      </c>
      <c r="AC67" s="77">
        <v>0.98795667739474402</v>
      </c>
      <c r="AD67" s="166"/>
      <c r="AE67" s="167"/>
      <c r="AH67" s="87" t="s">
        <v>20</v>
      </c>
      <c r="AI67" s="78"/>
      <c r="AJ67" s="78"/>
      <c r="AK67" s="78"/>
      <c r="AL67" s="78"/>
      <c r="AM67" s="78"/>
      <c r="AN67" s="79">
        <v>1</v>
      </c>
      <c r="AO67" s="161"/>
      <c r="AP67" s="162"/>
    </row>
    <row r="68" spans="1:44" ht="16" customHeight="1" x14ac:dyDescent="0.2">
      <c r="A68" s="172"/>
      <c r="K68" s="74"/>
      <c r="L68" s="74"/>
      <c r="M68" s="74"/>
      <c r="Q68" s="82" t="s">
        <v>34</v>
      </c>
      <c r="R68" s="76"/>
      <c r="S68" s="76"/>
      <c r="T68" s="76"/>
      <c r="U68" s="76"/>
      <c r="V68" s="76"/>
      <c r="W68" s="76"/>
      <c r="X68" s="76">
        <v>1</v>
      </c>
      <c r="Y68" s="76">
        <v>0.98745848555924298</v>
      </c>
      <c r="Z68" s="76">
        <v>0.98724444561709501</v>
      </c>
      <c r="AA68" s="76">
        <v>0.98812107447006903</v>
      </c>
      <c r="AB68" s="76">
        <v>0.98698267193093203</v>
      </c>
      <c r="AC68" s="77">
        <v>0.98666236159460696</v>
      </c>
      <c r="AD68" s="166"/>
      <c r="AE68" s="167"/>
    </row>
    <row r="69" spans="1:44" ht="16" customHeight="1" x14ac:dyDescent="0.2">
      <c r="A69" s="172"/>
      <c r="K69" s="74"/>
      <c r="L69" s="74"/>
      <c r="M69" s="74"/>
      <c r="Q69" s="82" t="s">
        <v>35</v>
      </c>
      <c r="R69" s="76"/>
      <c r="S69" s="76"/>
      <c r="T69" s="76"/>
      <c r="U69" s="76"/>
      <c r="V69" s="76"/>
      <c r="W69" s="76"/>
      <c r="X69" s="76"/>
      <c r="Y69" s="76">
        <v>1</v>
      </c>
      <c r="Z69" s="76">
        <v>0.98566187984435805</v>
      </c>
      <c r="AA69" s="76">
        <v>0.98716232674970505</v>
      </c>
      <c r="AB69" s="76">
        <v>0.98427440958558299</v>
      </c>
      <c r="AC69" s="77">
        <v>0.98570753417159795</v>
      </c>
      <c r="AD69" s="166"/>
      <c r="AE69" s="167"/>
    </row>
    <row r="70" spans="1:44" ht="16" customHeight="1" x14ac:dyDescent="0.2">
      <c r="A70" s="172"/>
      <c r="K70" s="74"/>
      <c r="L70" s="74"/>
      <c r="M70" s="74"/>
      <c r="Q70" s="82" t="s">
        <v>19</v>
      </c>
      <c r="R70" s="76"/>
      <c r="S70" s="76"/>
      <c r="T70" s="76"/>
      <c r="U70" s="76"/>
      <c r="V70" s="76"/>
      <c r="W70" s="76"/>
      <c r="X70" s="76"/>
      <c r="Y70" s="76"/>
      <c r="Z70" s="76">
        <v>1</v>
      </c>
      <c r="AA70" s="76">
        <v>0.982061718473769</v>
      </c>
      <c r="AB70" s="76">
        <v>0.99008585730407805</v>
      </c>
      <c r="AC70" s="77">
        <v>0.99080291125780495</v>
      </c>
      <c r="AD70" s="166" t="s">
        <v>163</v>
      </c>
      <c r="AE70" s="167">
        <f>AVERAGE(AA70,AB70,AB71,AC70,AC71,AC72)</f>
        <v>0.9880002427789446</v>
      </c>
    </row>
    <row r="71" spans="1:44" ht="16" customHeight="1" x14ac:dyDescent="0.2">
      <c r="A71" s="172"/>
      <c r="Q71" s="82" t="s">
        <v>20</v>
      </c>
      <c r="R71" s="76"/>
      <c r="S71" s="76"/>
      <c r="T71" s="76"/>
      <c r="U71" s="76"/>
      <c r="V71" s="76"/>
      <c r="W71" s="76"/>
      <c r="X71" s="76"/>
      <c r="Y71" s="76"/>
      <c r="Z71" s="76"/>
      <c r="AA71" s="76">
        <v>1</v>
      </c>
      <c r="AB71" s="76">
        <v>0.99121600739876303</v>
      </c>
      <c r="AC71" s="77">
        <v>0.99062609223659803</v>
      </c>
      <c r="AD71" s="166"/>
      <c r="AE71" s="167"/>
    </row>
    <row r="72" spans="1:44" ht="16" customHeight="1" x14ac:dyDescent="0.2">
      <c r="A72" s="172"/>
      <c r="Q72" s="82" t="s">
        <v>36</v>
      </c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>
        <v>1</v>
      </c>
      <c r="AC72" s="77">
        <v>0.983208870002655</v>
      </c>
      <c r="AD72" s="166"/>
      <c r="AE72" s="167"/>
    </row>
    <row r="73" spans="1:44" ht="17" customHeight="1" thickBot="1" x14ac:dyDescent="0.25">
      <c r="A73" s="172"/>
      <c r="Q73" s="83" t="s">
        <v>37</v>
      </c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9">
        <v>1</v>
      </c>
      <c r="AD73" s="166"/>
      <c r="AE73" s="167"/>
    </row>
    <row r="74" spans="1:44" s="90" customFormat="1" x14ac:dyDescent="0.2">
      <c r="A74" s="172"/>
      <c r="P74" s="91"/>
      <c r="AD74" s="93"/>
      <c r="AE74" s="93"/>
      <c r="AG74" s="91"/>
      <c r="AR74" s="91"/>
    </row>
  </sheetData>
  <mergeCells count="128">
    <mergeCell ref="AO66:AO67"/>
    <mergeCell ref="AP66:AP67"/>
    <mergeCell ref="AO61:AP61"/>
    <mergeCell ref="J62:J63"/>
    <mergeCell ref="K62:K63"/>
    <mergeCell ref="AD62:AD65"/>
    <mergeCell ref="AE62:AE65"/>
    <mergeCell ref="AO62:AO63"/>
    <mergeCell ref="AP62:AP63"/>
    <mergeCell ref="J64:J65"/>
    <mergeCell ref="K64:K65"/>
    <mergeCell ref="AO64:AO65"/>
    <mergeCell ref="K66:K67"/>
    <mergeCell ref="AD66:AD69"/>
    <mergeCell ref="AE66:AE69"/>
    <mergeCell ref="AO54:AO55"/>
    <mergeCell ref="AP54:AP55"/>
    <mergeCell ref="L55:L57"/>
    <mergeCell ref="M55:M57"/>
    <mergeCell ref="A48:A58"/>
    <mergeCell ref="C48:K48"/>
    <mergeCell ref="Q48:W48"/>
    <mergeCell ref="AH48:AN48"/>
    <mergeCell ref="AP64:AP65"/>
    <mergeCell ref="L49:M49"/>
    <mergeCell ref="X49:Y49"/>
    <mergeCell ref="A60:A74"/>
    <mergeCell ref="C60:I60"/>
    <mergeCell ref="Q60:AC60"/>
    <mergeCell ref="AH60:AN60"/>
    <mergeCell ref="J61:K61"/>
    <mergeCell ref="AD61:AE61"/>
    <mergeCell ref="AD70:AD73"/>
    <mergeCell ref="AE70:AE73"/>
    <mergeCell ref="L53:L54"/>
    <mergeCell ref="M53:M54"/>
    <mergeCell ref="X54:X55"/>
    <mergeCell ref="Y54:Y55"/>
    <mergeCell ref="J66:J67"/>
    <mergeCell ref="L50:L52"/>
    <mergeCell ref="M50:M52"/>
    <mergeCell ref="X50:X51"/>
    <mergeCell ref="Y50:Y51"/>
    <mergeCell ref="AO50:AO51"/>
    <mergeCell ref="AP50:AP51"/>
    <mergeCell ref="X52:X53"/>
    <mergeCell ref="Y52:Y53"/>
    <mergeCell ref="AO52:AO53"/>
    <mergeCell ref="AP52:AP53"/>
    <mergeCell ref="N37:N39"/>
    <mergeCell ref="X37:X38"/>
    <mergeCell ref="Y37:Y38"/>
    <mergeCell ref="AO37:AO38"/>
    <mergeCell ref="AP37:AP38"/>
    <mergeCell ref="X39:X40"/>
    <mergeCell ref="Y39:Y40"/>
    <mergeCell ref="AO39:AO40"/>
    <mergeCell ref="AO49:AP49"/>
    <mergeCell ref="A35:A46"/>
    <mergeCell ref="C35:L35"/>
    <mergeCell ref="Q35:W35"/>
    <mergeCell ref="AH35:AN35"/>
    <mergeCell ref="M36:N36"/>
    <mergeCell ref="X36:Y36"/>
    <mergeCell ref="M43:M45"/>
    <mergeCell ref="N43:N45"/>
    <mergeCell ref="AP26:AP27"/>
    <mergeCell ref="M27:M29"/>
    <mergeCell ref="N27:N29"/>
    <mergeCell ref="X28:X29"/>
    <mergeCell ref="Y28:Y29"/>
    <mergeCell ref="AO28:AO29"/>
    <mergeCell ref="AP28:AP29"/>
    <mergeCell ref="AP39:AP40"/>
    <mergeCell ref="M40:M42"/>
    <mergeCell ref="N40:N42"/>
    <mergeCell ref="X41:X42"/>
    <mergeCell ref="Y41:Y42"/>
    <mergeCell ref="AO41:AO42"/>
    <mergeCell ref="AP41:AP42"/>
    <mergeCell ref="AO36:AP36"/>
    <mergeCell ref="M37:M39"/>
    <mergeCell ref="AO13:AO14"/>
    <mergeCell ref="AP13:AP14"/>
    <mergeCell ref="M17:M19"/>
    <mergeCell ref="N17:N19"/>
    <mergeCell ref="A22:A33"/>
    <mergeCell ref="C22:L22"/>
    <mergeCell ref="Q22:W22"/>
    <mergeCell ref="AH22:AN22"/>
    <mergeCell ref="M23:N23"/>
    <mergeCell ref="X23:Y23"/>
    <mergeCell ref="M30:M32"/>
    <mergeCell ref="N30:N32"/>
    <mergeCell ref="AO23:AP23"/>
    <mergeCell ref="M24:M26"/>
    <mergeCell ref="N24:N26"/>
    <mergeCell ref="X24:X25"/>
    <mergeCell ref="Y24:Y25"/>
    <mergeCell ref="AO24:AO25"/>
    <mergeCell ref="AP24:AP25"/>
    <mergeCell ref="X26:X27"/>
    <mergeCell ref="Y26:Y27"/>
    <mergeCell ref="AO26:AO27"/>
    <mergeCell ref="C7:N7"/>
    <mergeCell ref="Q7:AE7"/>
    <mergeCell ref="AH7:AP7"/>
    <mergeCell ref="A9:A20"/>
    <mergeCell ref="C9:L9"/>
    <mergeCell ref="Q9:W9"/>
    <mergeCell ref="AH9:AN9"/>
    <mergeCell ref="M10:N10"/>
    <mergeCell ref="X10:Y10"/>
    <mergeCell ref="AO10:AP10"/>
    <mergeCell ref="M14:M16"/>
    <mergeCell ref="N14:N16"/>
    <mergeCell ref="X15:X16"/>
    <mergeCell ref="Y15:Y16"/>
    <mergeCell ref="AO15:AO16"/>
    <mergeCell ref="AP15:AP16"/>
    <mergeCell ref="M11:M13"/>
    <mergeCell ref="N11:N13"/>
    <mergeCell ref="X11:X12"/>
    <mergeCell ref="Y11:Y12"/>
    <mergeCell ref="AO11:AO12"/>
    <mergeCell ref="AP11:AP12"/>
    <mergeCell ref="X13:X14"/>
    <mergeCell ref="Y13:Y14"/>
  </mergeCells>
  <pageMargins left="0.7" right="0.7" top="0.75" bottom="0.75" header="0.3" footer="0.3"/>
  <pageSetup scale="6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Index</vt:lpstr>
      <vt:lpstr>A</vt:lpstr>
      <vt:lpstr>B</vt:lpstr>
      <vt:lpstr>C</vt:lpstr>
      <vt:lpstr>D</vt:lpstr>
      <vt:lpstr>E</vt:lpstr>
    </vt:vector>
  </TitlesOfParts>
  <Company>Stanford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 Benayoun</dc:creator>
  <cp:lastModifiedBy>Berenice A. Benayoun</cp:lastModifiedBy>
  <cp:lastPrinted>2018-09-11T20:45:08Z</cp:lastPrinted>
  <dcterms:created xsi:type="dcterms:W3CDTF">2015-11-06T21:34:46Z</dcterms:created>
  <dcterms:modified xsi:type="dcterms:W3CDTF">2019-01-23T22:20:17Z</dcterms:modified>
</cp:coreProperties>
</file>