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27106"/>
  <workbookPr/>
  <mc:AlternateContent xmlns:mc="http://schemas.openxmlformats.org/markup-compatibility/2006">
    <mc:Choice Requires="x15">
      <x15ac:absPath xmlns:x15ac="http://schemas.microsoft.com/office/spreadsheetml/2010/11/ac" url="/Users/maximilianpress/Dropbox/Ath_STRs/data_summaries/"/>
    </mc:Choice>
  </mc:AlternateContent>
  <bookViews>
    <workbookView xWindow="4940" yWindow="460" windowWidth="35200" windowHeight="22500" tabRatio="500" firstSheet="1" activeTab="11"/>
  </bookViews>
  <sheets>
    <sheet name="coding_diversifying_122016" sheetId="8" r:id="rId1"/>
    <sheet name="coding_purifying_113016" sheetId="7" r:id="rId2"/>
    <sheet name="coding_purifying_122016" sheetId="17" r:id="rId3"/>
    <sheet name="g_Profiler_coding_purifying" sheetId="16" r:id="rId4"/>
    <sheet name="tabulate_coding_both" sheetId="5" r:id="rId5"/>
    <sheet name="selxn_analyzed" sheetId="6" r:id="rId6"/>
    <sheet name="utr_diversifying_122016" sheetId="10" r:id="rId7"/>
    <sheet name="intr_diversifying_122016" sheetId="12" r:id="rId8"/>
    <sheet name="utr_purifying_122016" sheetId="13" r:id="rId9"/>
    <sheet name="intr_purifying_122016" sheetId="14" r:id="rId10"/>
    <sheet name="nc_diversifying_122016" sheetId="11" r:id="rId11"/>
    <sheet name="nc_stab_122016" sheetId="15" r:id="rId12"/>
    <sheet name="coding_diversifying_092616" sheetId="2" r:id="rId13"/>
    <sheet name="intron_pure_092616" sheetId="4" r:id="rId14"/>
    <sheet name="coding_purifying_092616" sheetId="1" r:id="rId15"/>
    <sheet name="intron_diverse_092616" sheetId="3" r:id="rId16"/>
  </sheets>
  <definedNames>
    <definedName name="_xlnm._FilterDatabase" localSheetId="12" hidden="1">coding_diversifying_092616!$A$1:$C$24</definedName>
    <definedName name="_xlnm._FilterDatabase" localSheetId="14" hidden="1">coding_purifying_092616!$I$1:$I$41</definedName>
  </definedNames>
  <calcPr calcId="150000"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AA23" i="5" l="1"/>
  <c r="AA22" i="5"/>
  <c r="AA21" i="5"/>
  <c r="AA20" i="5"/>
  <c r="AA19" i="5"/>
  <c r="AA18" i="5"/>
  <c r="AA17" i="5"/>
  <c r="AA16" i="5"/>
  <c r="AA15" i="5"/>
  <c r="AA14" i="5"/>
  <c r="AA13" i="5"/>
  <c r="AA12" i="5"/>
  <c r="AA11" i="5"/>
  <c r="AA10" i="5"/>
  <c r="AA9" i="5"/>
  <c r="AA8" i="5"/>
  <c r="AA7" i="5"/>
  <c r="AA6" i="5"/>
  <c r="Z24" i="5"/>
  <c r="Z23" i="5"/>
  <c r="Z22" i="5"/>
  <c r="Z21" i="5"/>
  <c r="Z20" i="5"/>
  <c r="Z19" i="5"/>
  <c r="Z18" i="5"/>
  <c r="Z17" i="5"/>
  <c r="Z16" i="5"/>
  <c r="Z15" i="5"/>
  <c r="Z14" i="5"/>
  <c r="Z13" i="5"/>
  <c r="Z12" i="5"/>
  <c r="Z11" i="5"/>
  <c r="Z10" i="5"/>
  <c r="Z9" i="5"/>
  <c r="Z8" i="5"/>
  <c r="Z7" i="5"/>
  <c r="Z6" i="5"/>
  <c r="Z4" i="5"/>
  <c r="Z5" i="5"/>
  <c r="X25" i="5"/>
  <c r="X24" i="5"/>
  <c r="AA5" i="5"/>
  <c r="AA4" i="5"/>
  <c r="U63" i="17"/>
  <c r="V63" i="17"/>
  <c r="U64" i="17"/>
  <c r="V64" i="17"/>
  <c r="U65" i="17"/>
  <c r="V65" i="17"/>
  <c r="U66" i="17"/>
  <c r="V66" i="17"/>
  <c r="U67" i="17"/>
  <c r="V67" i="17"/>
  <c r="U68" i="17"/>
  <c r="V68" i="17"/>
  <c r="U69" i="17"/>
  <c r="V69" i="17"/>
  <c r="U70" i="17"/>
  <c r="V70" i="17"/>
  <c r="U71" i="17"/>
  <c r="V71" i="17"/>
  <c r="U72" i="17"/>
  <c r="V72" i="17"/>
  <c r="U73" i="17"/>
  <c r="V73" i="17"/>
  <c r="U74" i="17"/>
  <c r="V74" i="17"/>
  <c r="U75" i="17"/>
  <c r="V75" i="17"/>
  <c r="U76" i="17"/>
  <c r="V76" i="17"/>
  <c r="V78" i="17"/>
  <c r="U77" i="17"/>
  <c r="V77" i="17"/>
  <c r="R25" i="5"/>
  <c r="R24" i="5"/>
  <c r="U7" i="5"/>
  <c r="K2" i="5"/>
  <c r="P36" i="12"/>
  <c r="P33" i="12"/>
  <c r="AA30" i="12"/>
  <c r="P35" i="12"/>
  <c r="P34" i="12"/>
  <c r="P32" i="12"/>
  <c r="P31" i="12"/>
  <c r="U23" i="5"/>
  <c r="U22" i="5"/>
  <c r="U21" i="5"/>
  <c r="U20" i="5"/>
  <c r="U19" i="5"/>
  <c r="U18" i="5"/>
  <c r="U17" i="5"/>
  <c r="U16" i="5"/>
  <c r="U15" i="5"/>
  <c r="U14" i="5"/>
  <c r="U13" i="5"/>
  <c r="U12" i="5"/>
  <c r="U11" i="5"/>
  <c r="U10" i="5"/>
  <c r="U9" i="5"/>
  <c r="U8" i="5"/>
  <c r="U6" i="5"/>
  <c r="U5" i="5"/>
  <c r="U4" i="5"/>
  <c r="T41" i="8"/>
  <c r="T40" i="8"/>
  <c r="T39" i="8"/>
  <c r="T38" i="8"/>
  <c r="T37" i="8"/>
  <c r="T36" i="8"/>
  <c r="T35" i="8"/>
  <c r="T34" i="8"/>
  <c r="T33" i="8"/>
  <c r="T32" i="8"/>
  <c r="T31" i="8"/>
  <c r="T30" i="8"/>
  <c r="T29" i="8"/>
  <c r="T28" i="8"/>
  <c r="T27" i="8"/>
  <c r="U27" i="8"/>
  <c r="U28" i="8"/>
  <c r="U29" i="8"/>
  <c r="U30" i="8"/>
  <c r="U31" i="8"/>
  <c r="U32" i="8"/>
  <c r="U33" i="8"/>
  <c r="U34" i="8"/>
  <c r="U35" i="8"/>
  <c r="U36" i="8"/>
  <c r="U37" i="8"/>
  <c r="U38" i="8"/>
  <c r="U39" i="8"/>
  <c r="U40" i="8"/>
  <c r="U42" i="8"/>
  <c r="U41" i="8"/>
  <c r="V82" i="7"/>
  <c r="U82" i="7"/>
  <c r="U76" i="7"/>
  <c r="V68" i="7"/>
  <c r="V69" i="7"/>
  <c r="V70" i="7"/>
  <c r="V71" i="7"/>
  <c r="V72" i="7"/>
  <c r="V73" i="7"/>
  <c r="V74" i="7"/>
  <c r="V75" i="7"/>
  <c r="V76" i="7"/>
  <c r="V77" i="7"/>
  <c r="V78" i="7"/>
  <c r="V79" i="7"/>
  <c r="V80" i="7"/>
  <c r="V81" i="7"/>
  <c r="V83" i="7"/>
  <c r="U81" i="7"/>
  <c r="U80" i="7"/>
  <c r="U79" i="7"/>
  <c r="U78" i="7"/>
  <c r="U77" i="7"/>
  <c r="U75" i="7"/>
  <c r="U74" i="7"/>
  <c r="U73" i="7"/>
  <c r="U72" i="7"/>
  <c r="U71" i="7"/>
  <c r="U69" i="7"/>
  <c r="U70" i="7"/>
  <c r="U68" i="7"/>
  <c r="K21" i="5"/>
  <c r="K20" i="5"/>
  <c r="K19" i="5"/>
  <c r="K18" i="5"/>
  <c r="K17" i="5"/>
  <c r="K16" i="5"/>
  <c r="K15" i="5"/>
  <c r="K14" i="5"/>
  <c r="K13" i="5"/>
  <c r="K12" i="5"/>
  <c r="K11" i="5"/>
  <c r="K10" i="5"/>
  <c r="K9" i="5"/>
  <c r="K8" i="5"/>
  <c r="K7" i="5"/>
  <c r="K6" i="5"/>
  <c r="K5" i="5"/>
  <c r="K4" i="5"/>
  <c r="K3" i="5"/>
  <c r="N22" i="5"/>
  <c r="L22" i="5"/>
  <c r="J30" i="2"/>
  <c r="K30" i="2"/>
  <c r="J31" i="2"/>
  <c r="K31" i="2"/>
  <c r="J32" i="2"/>
  <c r="K32" i="2"/>
  <c r="J33" i="2"/>
  <c r="K33" i="2"/>
  <c r="J34" i="2"/>
  <c r="K34" i="2"/>
  <c r="J35" i="2"/>
  <c r="K35" i="2"/>
  <c r="J36" i="2"/>
  <c r="K36" i="2"/>
  <c r="J37" i="2"/>
  <c r="K37" i="2"/>
  <c r="J38" i="2"/>
  <c r="K38" i="2"/>
  <c r="K42" i="2"/>
  <c r="J42" i="2"/>
  <c r="L87" i="1"/>
  <c r="L88" i="1"/>
  <c r="L89" i="1"/>
  <c r="L90" i="1"/>
  <c r="L91" i="1"/>
  <c r="L92" i="1"/>
  <c r="L93" i="1"/>
  <c r="L94" i="1"/>
  <c r="L95" i="1"/>
  <c r="L96" i="1"/>
  <c r="L97" i="1"/>
  <c r="L98" i="1"/>
  <c r="L99" i="1"/>
  <c r="L100" i="1"/>
  <c r="M87" i="1"/>
  <c r="M88" i="1"/>
  <c r="M89" i="1"/>
  <c r="M90" i="1"/>
  <c r="M91" i="1"/>
  <c r="M92" i="1"/>
  <c r="M93" i="1"/>
  <c r="M94" i="1"/>
  <c r="M95" i="1"/>
  <c r="M96" i="1"/>
  <c r="M97" i="1"/>
  <c r="M98" i="1"/>
  <c r="M99" i="1"/>
  <c r="M100" i="1"/>
</calcChain>
</file>

<file path=xl/sharedStrings.xml><?xml version="1.0" encoding="utf-8"?>
<sst xmlns="http://schemas.openxmlformats.org/spreadsheetml/2006/main" count="3922" uniqueCount="1416">
  <si>
    <t>AT5G48360.1</t>
  </si>
  <si>
    <t>AT5G48385.1</t>
  </si>
  <si>
    <t>AT5G50970.1</t>
  </si>
  <si>
    <t>AT5G58760.1</t>
  </si>
  <si>
    <t>AT5G60590.2</t>
  </si>
  <si>
    <t>AT5G64816.1</t>
  </si>
  <si>
    <t>AT5G66800.1</t>
  </si>
  <si>
    <t>AT1G06420.1</t>
  </si>
  <si>
    <t>AT1G54270.1</t>
  </si>
  <si>
    <t>AT1G09720.1</t>
  </si>
  <si>
    <t>AT1G58210.1</t>
  </si>
  <si>
    <t>AT1G02030.1</t>
  </si>
  <si>
    <t>AT1G68360.1</t>
  </si>
  <si>
    <t>AT2G03890.1</t>
  </si>
  <si>
    <t>AT2G14170.1</t>
  </si>
  <si>
    <t>AT1G16500.1</t>
  </si>
  <si>
    <t>AT1G18150.2</t>
  </si>
  <si>
    <t>AT2G27990.1</t>
  </si>
  <si>
    <t>AT1G18810.1</t>
  </si>
  <si>
    <t>AT2G29060.1</t>
  </si>
  <si>
    <t>AT1G18950.1</t>
  </si>
  <si>
    <t>AT1G19530.1</t>
  </si>
  <si>
    <t>AT2G36390.1</t>
  </si>
  <si>
    <t>AT1G19780.1</t>
  </si>
  <si>
    <t>AT2G40830.2</t>
  </si>
  <si>
    <t>AT2G41890.1</t>
  </si>
  <si>
    <t>AT2G42340.1</t>
  </si>
  <si>
    <t>AT2G42480.1</t>
  </si>
  <si>
    <t>AT2G42610.1</t>
  </si>
  <si>
    <t>AT2G43970.1</t>
  </si>
  <si>
    <t>AT2G44440.1</t>
  </si>
  <si>
    <t>AT3G06020.1</t>
  </si>
  <si>
    <t>AT3G06480.1</t>
  </si>
  <si>
    <t>AT3G06490.1</t>
  </si>
  <si>
    <t>AT3G07880.1</t>
  </si>
  <si>
    <t>AT3G08510.1</t>
  </si>
  <si>
    <t>AT3G08790.1</t>
  </si>
  <si>
    <t>AT3G09760.1</t>
  </si>
  <si>
    <t>AT3G09850.1</t>
  </si>
  <si>
    <t>AT3G11100.1</t>
  </si>
  <si>
    <t>AT3G12270.1</t>
  </si>
  <si>
    <t>AT3G14850.2</t>
  </si>
  <si>
    <t>AT1G21980.1</t>
  </si>
  <si>
    <t>AT3G23900.1</t>
  </si>
  <si>
    <t>AT3G24535.1</t>
  </si>
  <si>
    <t>AT3G26400.1</t>
  </si>
  <si>
    <t>AT3G27290.1</t>
  </si>
  <si>
    <t>AT3G42670.1</t>
  </si>
  <si>
    <t>AT3G45980.1</t>
  </si>
  <si>
    <t>AT3G46030.1</t>
  </si>
  <si>
    <t>AT3G47620.1</t>
  </si>
  <si>
    <t>AT3G49610.1</t>
  </si>
  <si>
    <t>AT1G27510.1</t>
  </si>
  <si>
    <t>AT3G54220.1</t>
  </si>
  <si>
    <t>AT3G55460.1</t>
  </si>
  <si>
    <t>AT3G60550.1</t>
  </si>
  <si>
    <t>AT3G62630.1</t>
  </si>
  <si>
    <t>AT4G03220.1</t>
  </si>
  <si>
    <t>AT1G29540.1</t>
  </si>
  <si>
    <t>AT4G10630.1</t>
  </si>
  <si>
    <t>AT4G18150.1</t>
  </si>
  <si>
    <t>AT4G24030.1</t>
  </si>
  <si>
    <t>AT4G26930.1</t>
  </si>
  <si>
    <t>AT4G29330.1</t>
  </si>
  <si>
    <t>AT4G34390.1</t>
  </si>
  <si>
    <t>AT4G39010.1</t>
  </si>
  <si>
    <t>AT5G02570.1</t>
  </si>
  <si>
    <t>AT5G06380.1</t>
  </si>
  <si>
    <t>AT5G06710.1</t>
  </si>
  <si>
    <t>AT5G11600.1</t>
  </si>
  <si>
    <t>AT5G18740.1</t>
  </si>
  <si>
    <t>AT5G22090.1</t>
  </si>
  <si>
    <t>AT5G27650.1</t>
  </si>
  <si>
    <t>AT5G39740.1</t>
  </si>
  <si>
    <t>AT5G41410.1</t>
  </si>
  <si>
    <t>AT5G45000.1</t>
  </si>
  <si>
    <t>AT5G46870.1</t>
  </si>
  <si>
    <t>AT5G48030.1</t>
  </si>
  <si>
    <t>AT5G48360</t>
  </si>
  <si>
    <t>AT5G48385</t>
  </si>
  <si>
    <t>AT5G50970</t>
  </si>
  <si>
    <t>AT5G58760</t>
  </si>
  <si>
    <t>AT5G60590</t>
  </si>
  <si>
    <t>AT5G64816</t>
  </si>
  <si>
    <t>AT5G66800</t>
  </si>
  <si>
    <t>AT1G06420</t>
  </si>
  <si>
    <t>AT1G54270</t>
  </si>
  <si>
    <t>AT1G09720</t>
  </si>
  <si>
    <t>AT1G58210</t>
  </si>
  <si>
    <t>AT1G02030</t>
  </si>
  <si>
    <t>AT1G68360</t>
  </si>
  <si>
    <t>AT2G03890</t>
  </si>
  <si>
    <t>AT2G14170</t>
  </si>
  <si>
    <t>AT1G16500</t>
  </si>
  <si>
    <t>AT1G18150</t>
  </si>
  <si>
    <t>AT2G27990</t>
  </si>
  <si>
    <t>AT1G18810</t>
  </si>
  <si>
    <t>AT2G29060</t>
  </si>
  <si>
    <t>AT1G18950</t>
  </si>
  <si>
    <t>AT1G19530</t>
  </si>
  <si>
    <t>AT2G36390</t>
  </si>
  <si>
    <t>AT1G19780</t>
  </si>
  <si>
    <t>AT2G40830</t>
  </si>
  <si>
    <t>AT2G41890</t>
  </si>
  <si>
    <t>AT2G42340</t>
  </si>
  <si>
    <t>AT2G42480</t>
  </si>
  <si>
    <t>AT2G42610</t>
  </si>
  <si>
    <t>AT2G43970</t>
  </si>
  <si>
    <t>AT2G44440</t>
  </si>
  <si>
    <t>AT3G06020</t>
  </si>
  <si>
    <t>AT3G06480</t>
  </si>
  <si>
    <t>AT3G06490</t>
  </si>
  <si>
    <t>AT3G07880</t>
  </si>
  <si>
    <t>AT3G08510</t>
  </si>
  <si>
    <t>AT3G08790</t>
  </si>
  <si>
    <t>AT3G09760</t>
  </si>
  <si>
    <t>AT3G09850</t>
  </si>
  <si>
    <t>AT3G11100</t>
  </si>
  <si>
    <t>AT3G12270</t>
  </si>
  <si>
    <t>AT3G14850</t>
  </si>
  <si>
    <t>AT1G21980</t>
  </si>
  <si>
    <t>AT3G23900</t>
  </si>
  <si>
    <t>AT3G24535</t>
  </si>
  <si>
    <t>AT3G26400</t>
  </si>
  <si>
    <t>AT3G27290</t>
  </si>
  <si>
    <t>AT3G42670</t>
  </si>
  <si>
    <t>AT3G45980</t>
  </si>
  <si>
    <t>AT3G46030</t>
  </si>
  <si>
    <t>AT3G47620</t>
  </si>
  <si>
    <t>AT3G49610</t>
  </si>
  <si>
    <t>AT1G27510</t>
  </si>
  <si>
    <t>AT3G54220</t>
  </si>
  <si>
    <t>AT3G55460</t>
  </si>
  <si>
    <t>AT3G60550</t>
  </si>
  <si>
    <t>AT3G62630</t>
  </si>
  <si>
    <t>AT4G03220</t>
  </si>
  <si>
    <t>AT1G29540</t>
  </si>
  <si>
    <t>AT4G10630</t>
  </si>
  <si>
    <t>AT4G18150</t>
  </si>
  <si>
    <t>AT4G24030</t>
  </si>
  <si>
    <t>AT4G26930</t>
  </si>
  <si>
    <t>AT4G28640</t>
  </si>
  <si>
    <t>AT4G29180</t>
  </si>
  <si>
    <t>AT4G29330</t>
  </si>
  <si>
    <t>AT4G34390</t>
  </si>
  <si>
    <t>AT4G39010</t>
  </si>
  <si>
    <t>AT5G02570</t>
  </si>
  <si>
    <t>AT5G06380</t>
  </si>
  <si>
    <t>AT5G06710</t>
  </si>
  <si>
    <t>AT5G08600</t>
  </si>
  <si>
    <t>AT5G11600</t>
  </si>
  <si>
    <t>AT5G18740</t>
  </si>
  <si>
    <t>AT5G22090</t>
  </si>
  <si>
    <t>AT5G27650</t>
  </si>
  <si>
    <t>AT5G39740</t>
  </si>
  <si>
    <t>AT5G41410</t>
  </si>
  <si>
    <t>AT5G45000</t>
  </si>
  <si>
    <t>AT5G46870</t>
  </si>
  <si>
    <t>AT5G48030</t>
  </si>
  <si>
    <t>genes.at</t>
  </si>
  <si>
    <t>str</t>
  </si>
  <si>
    <t>gene</t>
  </si>
  <si>
    <t>RNI-like superfamily protein; BEST Arabidopsis thaliana protein match is: Ribonuclease inhibitor (TAIR:AT3G26000.1); Has 281 Blast hits to 274 proteins in 65 species: Archae - 0; Bacteria - 0; Metazoa - 155; Fungi - 4; Plants - 111; Viruses - 0; Other Eukaryotes - 11 (source: NCBI BLink).</t>
  </si>
  <si>
    <t>protein_coding</t>
  </si>
  <si>
    <t>Disease resistance protein (TIR-NBS-LRR class) family; FUNCTIONS IN: transmembrane receptor activity; INVOLVED IN: signal transduction, defense response, innate immune response; LOCATED IN: intrinsic to membrane; EXPRESSED IN: 9 plant structures; EXPRESSED DURING: 7 growth stages; CONTAINS InterPro DOMAIN/s: Toll-Interleukin receptor (InterPro:IPR000157); BEST Arabidopsis thaliana protein match is: structural molecules;transmembrane receptors;structural molecules (TAIR:AT1G51270.2); Has 3171 Blast hits to 1622 proteins in 83 species: Archae - 0; Bacteria - 76; Metazoa - 0; Fungi - 0; Plants - 3091; Viruses - 0; Other Eukaryotes - 4 (source: NCBI BLink).</t>
  </si>
  <si>
    <t>Histone superfamily protein; FUNCTIONS IN: DNA binding; INVOLVED IN: nucleosome assembly; LOCATED IN: nucleolus; EXPRESSED IN: 8 plant structures; EXPRESSED DURING: L mature pollen stage, M germinated pollen stage, 4 anthesis, petal differentiation and expansion stage; CONTAINS InterPro DOMAIN/s: Histone H2B (InterPro:IPR000558), Histone-fold (InterPro:IPR009072), Histone core (InterPro:IPR007125); BEST Arabidopsis thaliana protein match is: Histone superfamily protein (TAIR:AT2G37470.1); Has 3216 Blast hits to 3216 proteins in 325 species: Archae - 0; Bacteria - 0; Metazoa - 2228; Fungi - 200; Plants - 462; Viruses - 0; Other Eukaryotes - 326 (source: NCBI BLink).</t>
  </si>
  <si>
    <t>DHBP synthase RibB-like alpha/beta domain; FUNCTIONS IN: molecular_function unknown; INVOLVED IN: biological_process unknown; LOCATED IN: chloroplast; EXPRESSED IN: 22 plant structures; EXPRESSED DURING: 13 growth stages; CONTAINS InterPro DOMAIN/s: Sua5/YciO/YrdC/YwlC (InterPro:IPR004388), DHBP synthase RibB-like alpha/beta domain (InterPro:IPR017945), Sua5/YciO/YrdC, N-terminal (InterPro:IPR006070); BEST Arabidopsis thaliana protein match is: DHBP synthase RibB-like alpha/beta domain (TAIR:AT3G01920.1); Has 35333 Blast hits to 34131 proteins in 2444 species: Archae - 798; Bacteria - 22429; Metazoa - 974; Fungi - 991; Plants - 531; Viruses - 0; Other Eukaryotes - 9610 (source: NCBI BLink).</t>
  </si>
  <si>
    <t>ENTH/VHS/GAT family protein; FUNCTIONS IN: protein transporter activity; INVOLVED IN: intracellular protein transport, intra-Golgi vesicle-mediated transport; LOCATED IN: Golgi stack, intracellular; CONTAINS InterPro DOMAIN/s: VHS (InterPro:IPR002014), GAT (InterPro:IPR004152), VHS subgroup (InterPro:IPR018205), ENTH/VHS (InterPro:IPR008942); BEST Arabidopsis thaliana protein match is: ENTH/VHS/GAT family protein (TAIR:AT4G32760.1); Has 3588 Blast hits to 3520 proteins in 260 species: Archae - 0; Bacteria - 33; Metazoa - 1225; Fungi - 675; Plants - 366; Viruses - 928; Other Eukaryotes - 361 (source: NCBI BLink).</t>
  </si>
  <si>
    <t>transducin family protein / WD-40 repeat family protein; CONTAINS InterPro DOMAIN/s: WD40 repeat-like-containing domain (InterPro:IPR011046), WD40 repeat 2 (InterPro:IPR019782), WD40-repeat-containing domain (InterPro:IPR017986), WD40 repeat (InterPro:IPR001680), WD40/YVTN repeat-like-containing domain (InterPro:IPR015943), WD40 repeat, subgroup (InterPro:IPR019781); BEST Arabidopsis thaliana protein match is: Transducin/WD40 repeat-like superfamily protein (TAIR:AT5G19920.1); Has 35333 Blast hits to 34131 proteins in 2444 species: Archae - 798; Bacteria - 22429; Metazoa - 974; Fungi - 991; Plants - 531; Viruses - 0; Other Eukaryotes - 9610 (source: NCBI BLink).</t>
  </si>
  <si>
    <t>sequence-specific DNA binding transcription factors; FUNCTIONS IN: sequence-specific DNA binding transcription factor activity; INVOLVED IN: regulation of transcription; LOCATED IN: nucleus; EXPRESSED IN: 24 plant structures; EXPRESSED DURING: 15 growth stages; CONTAINS InterPro DOMAIN/s: MADF domain (InterPro:IPR006578); BEST Arabidopsis thaliana protein match is: sequence-specific DNA binding transcription factors (TAIR:AT5G05550.1); Has 692 Blast hits to 654 proteins in 102 species: Archae - 2; Bacteria - 29; Metazoa - 76; Fungi - 72; Plants - 388; Viruses - 0; Other Eukaryotes - 125 (source: NCBI BLink).</t>
  </si>
  <si>
    <t>RNA-binding protein; FUNCTIONS IN: RNA binding, nucleic acid binding; INVOLVED IN: RNA processing; LOCATED IN: ribonucleoprotein complex, nucleus, chloroplast; EXPRESSED IN: 22 plant structures; EXPRESSED DURING: 13 growth stages; CONTAINS InterPro DOMAIN/s: Winged helix-turn-helix transcription repressor DNA-binding (InterPro:IPR011991), RNA-binding protein Lupus La (InterPro:IPR006630), Lupus La protein (InterPro:IPR002344); BEST Arabidopsis thaliana protein match is: RNA-binding protein (TAIR:AT3G19090.1); Has 5436 Blast hits to 4197 proteins in 373 species: Archae - 4; Bacteria - 353; Metazoa - 1802; Fungi - 477; Plants - 426; Viruses - 18; Other Eukaryotes - 2356 (source: NCBI BLink).</t>
  </si>
  <si>
    <t>D111/G-patch domain-containing protein; FUNCTIONS IN: nucleic acid binding; INVOLVED IN: biological_process unknown; LOCATED IN: intracellular, chloroplast; EXPRESSED IN: 25 plant structures; EXPRESSED DURING: 14 growth stages; CONTAINS InterPro DOMAIN/s: D111/G-patch (InterPro:IPR000467); BEST Arabidopsis thaliana protein match is: GC-rich sequence DNA-binding factor-like protein with Tuftelin interacting domain (TAIR:AT1G17070.1); Has 4043 Blast hits to 2784 proteins in 353 species: Archae - 19; Bacteria - 864; Metazoa - 1783; Fungi - 478; Plants - 347; Viruses - 9; Other Eukaryotes - 543 (source: NCBI BLink).</t>
  </si>
  <si>
    <t>C2H2 and C2HC zinc fingers superfamily protein; FUNCTIONS IN: sequence-specific DNA binding transcription factor activity; INVOLVED IN: regulation of transcription; LOCATED IN: intracellular; EXPRESSED IN: 12 plant structures; EXPRESSED DURING: 4 anthesis, F mature embryo stage, petal differentiation and expansion stage, E expanded cotyledon stage, D bilateral stage; CONTAINS InterPro DOMAIN/s: Zinc finger, C2H2-like (InterPro:IPR015880), Zinc finger, C2H2-type (InterPro:IPR007087); BEST Arabidopsis thaliana protein match is: zinc finger protein 6 (TAIR:AT1G67030.1); Has 1137 Blast hits to 1135 proteins in 43 species: Archae - 0; Bacteria - 0; Metazoa - 10; Fungi - 0; Plants - 1124; Viruses - 0; Other Eukaryotes - 3 (source: NCBI BLink).</t>
  </si>
  <si>
    <t>unknown protein; BEST Arabidopsis thaliana protein match is: unknown protein (TAIR:AT3G11690.1); Has 1807 Blast hits to 1807 proteins in 277 species: Archae - 0; Bacteria - 0; Metazoa - 736; Fungi - 347; Plants - 385; Viruses - 0; Other Eukaryotes - 339 (source: NCBI BLink).</t>
  </si>
  <si>
    <t>FUNCTIONS IN: DNA binding; INVOLVED IN: regulation of transcription, DNA-dependent; LOCATED IN: cellular_component unknown; CONTAINS InterPro DOMAIN/s: Protein of unknown function DUF313 (InterPro:IPR005508), Transcriptional factor B3 (InterPro:IPR003340); BEST Arabidopsis thaliana protein match is: Domain of unknown function (DUF313) (TAIR:AT5G24050.1); Has 142 Blast hits to 142 proteins in 6 species: Archae - 0; Bacteria - 2; Metazoa - 0; Fungi - 0; Plants - 140; Viruses - 0; Other Eukaryotes - 0 (source: NCBI BLink).</t>
  </si>
  <si>
    <t>unknown protein; BEST Arabidopsis thaliana protein match is: unknown protein (TAIR:AT2G34330.1); Has 10 Blast hits to 10 proteins in 2 species: Archae - 0; Bacteria - 0; Metazoa - 0; Fungi - 0; Plants - 10; Viruses - 0; Other Eukaryotes - 0 (source: NCBI BLink).</t>
  </si>
  <si>
    <t>phytochrome kinase substrate-related; BEST Arabidopsis thaliana protein match is: phytochrome kinase substrate 1 (TAIR:AT2G02950.1); Has 458 Blast hits to 394 proteins in 45 species: Archae - 0; Bacteria - 2; Metazoa - 60; Fungi - 9; Plants - 109; Viruses - 2; Other Eukaryotes - 276 (source: NCBI BLink).</t>
  </si>
  <si>
    <t>C2H2-like zinc finger protein; FUNCTIONS IN: sequence-specific DNA binding transcription factor activity, zinc ion binding, nucleic acid binding; INVOLVED IN: regulation of transcription; LOCATED IN: intracellular; CONTAINS InterPro DOMAIN/s: Zinc finger, C2H2-like (InterPro:IPR015880), Zinc finger, C2H2-type (InterPro:IPR007087); BEST Arabidopsis thaliana protein match is: C2H2-like zinc finger protein (TAIR:AT3G60580.1); Has 3215 Blast hits to 2725 proteins in 143 species: Archae - 0; Bacteria - 4; Metazoa - 2130; Fungi - 20; Plants - 967; Viruses - 0; Other Eukaryotes - 94 (source: NCBI BLink).</t>
  </si>
  <si>
    <t>RING/U-box superfamily protein; FUNCTIONS IN: zinc ion binding; EXPRESSED IN: 23 plant structures; EXPRESSED DURING: 15 growth stages; CONTAINS InterPro DOMAIN/s: Zinc finger, C3HC4 RING-type (InterPro:IPR018957), Zinc finger, RING-CH-type (InterPro:IPR011016); BEST Arabidopsis thaliana protein match is: RING/U-box superfamily protein (TAIR:AT5G03180.2); Has 1083 Blast hits to 1078 proteins in 125 species: Archae - 0; Bacteria - 2; Metazoa - 334; Fungi - 71; Plants - 602; Viruses - 25; Other Eukaryotes - 49 (source: NCBI BLink).</t>
  </si>
  <si>
    <t>CONTAINS InterPro DOMAIN/s: Molecular chaperone, heat shock protein, Hsp40, DnaJ (InterPro:IPR015609); BEST Arabidopsis thaliana protein match is: unknown protein (TAIR:AT5G18730.1); Has 396 Blast hits to 293 proteins in 13 species: Archae - 0; Bacteria - 0; Metazoa - 0; Fungi - 0; Plants - 396; Viruses - 0; Other Eukaryotes - 0 (source: NCBI BLink).</t>
  </si>
  <si>
    <t>unknown protein; FUNCTIONS IN: molecular_function unknown; INVOLVED IN: N-terminal protein myristoylation, anaerobic respiration; LOCATED IN: cellular_component unknown; EXPRESSED IN: leaf apex, inflorescence meristem, hypocotyl, root, flower; EXPRESSED DURING: petal differentiation and expansion stage; Has 47 Blast hits to 47 proteins in 13 species: Archae - 0; Bacteria - 0; Metazoa - 0; Fungi - 0; Plants - 47; Viruses - 0; Other Eukaryotes - 0 (source: NCBI BLink).</t>
  </si>
  <si>
    <t>DEAD box RNA helicase family protein; FUNCTIONS IN: helicase activity, nucleic acid binding, ATP binding, ATP-dependent helicase activity; INVOLVED IN: biological_process unknown; LOCATED IN: vacuole; EXPRESSED IN: 24 plant structures; EXPRESSED DURING: 15 growth stages; CONTAINS InterPro DOMAIN/s: DNA/RNA helicase, DEAD/DEAH box type, N-terminal (InterPro:IPR011545), RNA helicase, ATP-dependent, DEAD-box, conserved site (InterPro:IPR000629), RNA helicase, DEAD-box type, Q motif (InterPro:IPR014014), WW/Rsp5/WWP (InterPro:IPR001202), DEAD-like helicase, N-terminal (InterPro:IPR014001), DNA/RNA helicase, C-terminal (InterPro:IPR001650), Helicase, superfamily 1/2, ATP-binding domain (InterPro:IPR014021); BEST Arabidopsis thaliana protein match is: DEAD box RNA helicase 1 (TAIR:AT3G01540.4); Has 132761 Blast hits to 82344 proteins in 3707 species: Archae - 865; Bacteria - 47475; Metazoa - 37917; Fungi - 12444; Plants - 11781; Viruses - 886; Other Eukaryotes - 21393 (source: NCBI BLink).</t>
  </si>
  <si>
    <t>unknown protein; BEST Arabidopsis thaliana protein match is: unknown protein (TAIR:AT3G50640.1); Has 1807 Blast hits to 1807 proteins in 277 species: Archae - 0; Bacteria - 0; Metazoa - 736; Fungi - 347; Plants - 385; Viruses - 0; Other Eukaryotes - 339 (source: NCBI BLink).</t>
  </si>
  <si>
    <t>unknown protein; BEST Arabidopsis thaliana protein match is: unknown protein (TAIR:AT1G79160.1); Has 136 Blast hits to 134 proteins in 17 species: Archae - 0; Bacteria - 0; Metazoa - 0; Fungi - 4; Plants - 131; Viruses - 1; Other Eukaryotes - 0 (source: NCBI BLink).</t>
  </si>
  <si>
    <t>Glutaredoxin family protein; FUNCTIONS IN: electron carrier activity, protein disulfide oxidoreductase activity; INVOLVED IN: N-terminal protein myristoylation, cell redox homeostasis; LOCATED IN: cellular_component unknown; CONTAINS InterPro DOMAIN/s: Thioredoxin fold (InterPro:IPR012335), Glutaredoxin (InterPro:IPR002109), Thioredoxin-like fold (InterPro:IPR012336); BEST Arabidopsis thaliana protein match is: Glutaredoxin family protein (TAIR:AT1G32760.1); Has 492 Blast hits to 487 proteins in 66 species: Archae - 0; Bacteria - 2; Metazoa - 103; Fungi - 0; Plants - 372; Viruses - 0; Other Eukaryotes - 15 (source: NCBI BLink).</t>
  </si>
  <si>
    <t>Protein of unknown function (DUF1645); CONTAINS InterPro DOMAIN/s: Protein of unknown function DUF1645 (InterPro:IPR012442); BEST Arabidopsis thaliana protein match is: Protein of unknown function (DUF1645) (TAIR:AT2G15760.1); Has 309 Blast hits to 289 proteins in 68 species: Archae - 3; Bacteria - 16; Metazoa - 56; Fungi - 10; Plants - 169; Viruses - 0; Other Eukaryotes - 55 (source: NCBI BLink).</t>
  </si>
  <si>
    <t>Actin-binding FH2 (formin homology 2) family protein; FUNCTIONS IN: actin binding; INVOLVED IN: cellular component organization, actin cytoskeleton organization; EXPRESSED IN: 18 plant structures; EXPRESSED DURING: 9 growth stages; CONTAINS InterPro DOMAIN/s: Actin-binding FH2/DRF autoregulatory (InterPro:IPR003104), Actin-binding FH2 (InterPro:IPR015425); BEST Arabidopsis thaliana protein match is: Actin-binding FH2 (formin homology 2) family protein (TAIR:AT3G07540.1); Has 2644 Blast hits to 2444 proteins in 226 species: Archae - 2; Bacteria - 35; Metazoa - 1274; Fungi - 135; Plants - 653; Viruses - 75; Other Eukaryotes - 470 (source: NCBI BLink).</t>
  </si>
  <si>
    <t>AT5G08600.2</t>
  </si>
  <si>
    <t>U3 ribonucleoprotein (Utp) family protein; FUNCTIONS IN: molecular_function unknown; INVOLVED IN: rRNA processing; LOCATED IN: small-subunit processome; EXPRESSED IN: 17 plant structures; EXPRESSED DURING: 9 growth stages; CONTAINS InterPro DOMAIN/s: Small-subunit processome, Utp14 (InterPro:IPR006709); BEST Arabidopsis thaliana protein match is: U3 ribonucleoprotein (Utp) family protein (TAIR:AT4G02400.1).</t>
  </si>
  <si>
    <t>unknown protein; Has 28 Blast hits to 27 proteins in 8 species: Archae - 0; Bacteria - 0; Metazoa - 0; Fungi - 2; Plants - 26; Viruses - 0; Other Eukaryotes - 0 (source: NCBI BLink).</t>
  </si>
  <si>
    <t>unknown protein; FUNCTIONS IN: molecular_function unknown; INVOLVED IN: biological_process unknown; LOCATED IN: endomembrane system; Has 4 Blast hits to 4 proteins in 2 species: Archae - 0; Bacteria - 0; Metazoa - 0; Fungi - 0; Plants - 4; Viruses - 0; Other Eukaryotes - 0 (source: NCBI BLink).</t>
  </si>
  <si>
    <t>unknown protein; Has 11 Blast hits to 11 proteins in 5 species: Archae - 0; Bacteria - 2; Metazoa - 0; Fungi - 2; Plants - 6; Viruses - 0; Other Eukaryotes - 1 (source: NCBI BLink).</t>
  </si>
  <si>
    <t>RNA recognition motif (RRM)-containing protein; FUNCTIONS IN: nucleotide binding, zinc ion binding, nucleic acid binding; INVOLVED IN: biological_process unknown; LOCATED IN: cellular_component unknown; EXPRESSED IN: 24 plant structures; EXPRESSED DURING: 14 growth stages; CONTAINS InterPro DOMAIN/s: Zinc finger, CCCH-type (InterPro:IPR000571), Filamin/ABP280 repeat (InterPro:IPR001298), Immunoglobulin E-set (InterPro:IPR014756), Filamin/ABP280 repeat-like (InterPro:IPR017868), RNA recognition motif, RNP-1 (InterPro:IPR000504), Immunoglobulin-like fold (InterPro:IPR013783), Nucleotide-binding, alpha-beta plait (InterPro:IPR012677); BEST Arabidopsis thaliana protein match is: RNA-directed DNA polymerase (reverse transcriptase)-related family protein (TAIR:AT3G24255.1); Has 108738 Blast hits to 50207 proteins in 2086 species: Archae - 86; Bacteria - 8977; Metazoa - 55837; Fungi - 11723; Plants - 7259; Viruses - 753; Other Eukaryotes - 24103 (source: NCBI BLink).</t>
  </si>
  <si>
    <t>RNA-binding (RRM/RBD/RNP motifs) family protein; FUNCTIONS IN: oxidoreductase activity, nucleotide binding, nucleic acid binding; INVOLVED IN: oxidation reduction; EXPRESSED IN: cultured cell; CONTAINS InterPro DOMAIN/s: Aldo/keto reductase (InterPro:IPR001395), RNA recognition motif, RNP-1 (InterPro:IPR000504), Nucleotide-binding, alpha-beta plait (InterPro:IPR012677); BEST Arabidopsis thaliana protein match is: RNA-binding (RRM/RBD/RNP motifs) family protein (TAIR:AT4G17720.1); Has 416 Blast hits to 410 proteins in 105 species: Archae - 0; Bacteria - 15; Metazoa - 8; Fungi - 115; Plants - 241; Viruses - 7; Other Eukaryotes - 30 (source: NCBI BLink).</t>
  </si>
  <si>
    <t>Protein with RNI-like/FBD-like domains; CONTAINS InterPro DOMAIN/s: F-box domain, cyclin-like (InterPro:IPR001810), FBD (InterPro:IPR013596), F-box domain, Skp2-like (InterPro:IPR022364), FBD-like (InterPro:IPR006566); BEST Arabidopsis thaliana protein match is: F-box/RNI-like superfamily protein (TAIR:AT3G59210.4); Has 1478 Blast hits to 1464 proteins in 18 species: Archae - 0; Bacteria - 0; Metazoa - 0; Fungi - 0; Plants - 1476; Viruses - 0; Other Eukaryotes - 2 (source: NCBI BLink).</t>
  </si>
  <si>
    <t>FRIGIDA-like protein; CONTAINS InterPro DOMAIN/s: Frigida-like (InterPro:IPR012474); BEST Arabidopsis thaliana protein match is: FRIGIDA-like protein (TAIR:AT4G14900.1); Has 1269 Blast hits to 1187 proteins in 101 species: Archae - 0; Bacteria - 22; Metazoa - 72; Fungi - 9; Plants - 1133; Viruses - 0; Other Eukaryotes - 33 (source: NCBI BLink).</t>
  </si>
  <si>
    <t>DDT domain superfamily; CONTAINS InterPro DOMAIN/s: DDT domain (InterPro:IPR004022); BEST Arabidopsis thaliana protein match is: unknown protein (TAIR:AT5G25580.1); Has 20293 Blast hits to 13585 proteins in 823 species: Archae - 41; Bacteria - 1919; Metazoa - 8043; Fungi - 2539; Plants - 1031; Viruses - 220; Other Eukaryotes - 6500 (source: NCBI BLink).</t>
  </si>
  <si>
    <t>Tudor/PWWP/MBT superfamily protein; CONTAINS InterPro DOMAIN/s: PWWP (InterPro:IPR000313); BEST Arabidopsis thaliana protein match is: Tudor/PWWP/MBT superfamily protein (TAIR:AT3G05430.1); Has 6717 Blast hits to 4764 proteins in 372 species: Archae - 18; Bacteria - 431; Metazoa - 2974; Fungi - 702; Plants - 445; Viruses - 136; Other Eukaryotes - 2011 (source: NCBI BLink).</t>
  </si>
  <si>
    <t>Protein of unknown function (DUF3049); FUNCTIONS IN: molecular_function unknown; INVOLVED IN: biological_process unknown; LOCATED IN: chloroplast; CONTAINS InterPro DOMAIN/s: Protein of unknown function DUF3049 (InterPro:IPR021410); BEST Arabidopsis thaliana protein match is: Protein of unknown function (DUF3049) (TAIR:AT4G02810.1); Has 1373 Blast hits to 1137 proteins in 167 species: Archae - 0; Bacteria - 105; Metazoa - 552; Fungi - 104; Plants - 212; Viruses - 21; Other Eukaryotes - 379 (source: NCBI BLink).</t>
  </si>
  <si>
    <t>unknown protein; Has 1017 Blast hits to 654 proteins in 124 species: Archae - 0; Bacteria - 39; Metazoa - 232; Fungi - 69; Plants - 40; Viruses - 0; Other Eukaryotes - 637 (source: NCBI BLink).</t>
  </si>
  <si>
    <t>Kinase-related protein of unknown function (DUF1296); CONTAINS InterPro DOMAIN/s: Protein of unknown function DUF1296 (InterPro:IPR009719); BEST Arabidopsis thaliana protein match is: Kinase-related protein of unknown function (DUF1296) (TAIR:AT1G29350.1); Has 231 Blast hits to 188 proteins in 50 species: Archae - 0; Bacteria - 2; Metazoa - 55; Fungi - 21; Plants - 25; Viruses - 0; Other Eukaryotes - 128 (source: NCBI BLink).</t>
  </si>
  <si>
    <t>GRAS family transcription factor; CONTAINS InterPro DOMAIN/s: Transcription factor GRAS (InterPro:IPR005202); BEST Arabidopsis thaliana protein match is: SCARECROW-like 14 (TAIR:AT1G07530.1); Has 4860 Blast hits to 2426 proteins in 308 species: Archae - 0; Bacteria - 15; Metazoa - 0; Fungi - 0; Plants - 4833; Viruses - 0; Other Eukaryotes - 12 (source: NCBI BLink).</t>
  </si>
  <si>
    <t>curculin-like (mannose-binding) lectin family protein / PAN domain-containing protein; FUNCTIONS IN: sugar binding, protein kinase activity, ATP binding; INVOLVED IN: protein amino acid phosphorylation, recognition of pollen; LOCATED IN: endomembrane system; EXPRESSED IN: 22 plant structures; EXPRESSED DURING: 13 growth stages; CONTAINS InterPro DOMAIN/s: Curculin-like (mannose-binding) lectin (InterPro:IPR001480), PAN-2 domain (InterPro:IPR013227), Apple-like (InterPro:IPR003609), Protein kinase, catalytic domain (InterPro:IPR000719), S-locus glycoprotein (InterPro:IPR000858), Serine-threonine/tyrosine-protein kinase (InterPro:IPR001245), Protein kinase-like domain (InterPro:IPR011009); BEST Arabidopsis thaliana protein match is: lectin protein kinase family protein (TAIR:AT1G34300.1); Has 27641 Blast hits to 27042 proteins in 566 species: Archae - 0; Bacteria - 139; Metazoa - 3969; Fungi - 187; Plants - 22616; Viruses - 64; Other Eukaryotes - 666 (source: NCBI BLink).</t>
  </si>
  <si>
    <t>unknown protein; Has 30201 Blast hits to 17322 proteins in 780 species: Archae - 12; Bacteria - 1396; Metazoa - 17338; Fungi - 3422; Plants - 5037; Viruses - 0; Other Eukaryotes - 2996 (source: NCBI BLink).</t>
  </si>
  <si>
    <t>TRAF-like family protein; CONTAINS InterPro DOMAIN/s: TRAF-like (InterPro:IPR008974), MATH (InterPro:IPR002083); BEST Arabidopsis thaliana protein match is: TRAF-like family protein (TAIR:AT2G42470.1); Has 20820 Blast hits to 13670 proteins in 1127 species: Archae - 516; Bacteria - 2848; Metazoa - 7681; Fungi - 1563; Plants - 1737; Viruses - 68; Other Eukaryotes - 6407 (source: NCBI BLink).</t>
  </si>
  <si>
    <t>unknown protein; FUNCTIONS IN: molecular_function unknown; INVOLVED IN: biological_process unknown; LOCATED IN: chloroplast; EXPRESSED IN: 20 plant structures; EXPRESSED DURING: 11 growth stages; BEST Arabidopsis thaliana protein match is: unknown protein (TAIR:AT1G19990.1); Has 1807 Blast hits to 1807 proteins in 277 species: Archae - 0; Bacteria - 0; Metazoa - 736; Fungi - 347; Plants - 385; Viruses - 0; Other Eukaryotes - 339 (source: NCBI BLink).</t>
  </si>
  <si>
    <t>Encodes mitogen-activated protein kinase 8 (MPK8). MPK8 connects protein phosphorylation, Ca2+, and ROS in the wound-signaling pathway.</t>
  </si>
  <si>
    <t>(ATMPK8)</t>
  </si>
  <si>
    <t>HTB11; FUNCTIONS IN: DNA binding; INVOLVED IN: nucleosome assembly; LOCATED IN: nucleus, nucleosome; EXPRESSED IN: 22 plant structures; EXPRESSED DURING: 13 growth stages; CONTAINS InterPro DOMAIN/s: Histone H2B (InterPro:IPR000558), Histone-fold (InterPro:IPR009072), Histone core (InterPro:IPR007125); BEST Arabidopsis thaliana protein match is: Histone superfamily protein (TAIR:AT3G45980.1); Has 3283 Blast hits to 3268 proteins in 331 species: Archae - 0; Bacteria - 1; Metazoa - 2245; Fungi - 203; Plants - 469; Viruses - 0; Other Eukaryotes - 365 (source: NCBI BLink).</t>
  </si>
  <si>
    <t>(HTB11)</t>
  </si>
  <si>
    <t>Encodes a histone 2B (H2B) protein. This protein can be ubiquitinated in planta, and this modification depends on the HUB1 and HUB2 E3 ubiquitin ligases as well as the UBC1 and UBC2 E2 ubiquitin conjugating enzymes. Lysine 146 appears to be the site of the ubiquitin addition.</t>
  </si>
  <si>
    <t>(HTB9)</t>
  </si>
  <si>
    <t>Arabidopsis thaliana methylmalonate-semialdehyde dehydrogenase</t>
  </si>
  <si>
    <t>ALDEHYDE DEHYDROGENASE 6B2 (ALDH6B2)</t>
  </si>
  <si>
    <t>Encodes a BEL1-like homeobox gene that functions together with PNY in meristem maintenance by regulating the allocation process during vegetative and reproductive development. Both gene products are required for the competence of the SAM to respond properly to floral inductive signals.</t>
  </si>
  <si>
    <t>BEL1-LIKE HOMEODOMAIN 8 (BLH8)</t>
  </si>
  <si>
    <t>Homeodomain protein required for ovule identity.Loss of function mutations show homeotic conversion of integuments to carpels.Forms heterodimers with STM and KNAT1. Interacts with AG-SEP heterodimers is thought to restrict WUS expression. BEL interacts with MADS box dimers composed of SEP1(or SEP3) and AG, SHP1, SHP2 and STK. The interaction of BEL1 with AG-SEP3 is required for proper integument development and specification of integument identity.</t>
  </si>
  <si>
    <t>BELL 1 (BEL1)</t>
  </si>
  <si>
    <t>Encodes a nuclear localized SNF domain containing protein involved in RNA silencing. Mutants were identified in a screen for defects in the spread of RNA silencing. CLSY1 may affect production of dsRNA from the locus to be silenced.</t>
  </si>
  <si>
    <t>CHROMATIN REMODELING 38 (CHR38)</t>
  </si>
  <si>
    <t>member of Cyclic nucleotide gated channel family</t>
  </si>
  <si>
    <t>CYCLIC NUCLEOTIDE GATED CHANNEL 8 (CNGC8)</t>
  </si>
  <si>
    <t>cyclin p3;2 (CYCP3;2); CONTAINS InterPro DOMAIN/s: Negative regulatory factor PREG (InterPro:IPR012389), Cyclin-like (InterPro:IPR011028), Cyclin-related 2 (InterPro:IPR013922); BEST Arabidopsis thaliana protein match is: cyclin p3;1 (TAIR:AT2G45080.1); Has 1360 Blast hits to 1354 proteins in 218 species: Archae - 0; Bacteria - 18; Metazoa - 236; Fungi - 630; Plants - 217; Viruses - 0; Other Eukaryotes - 259 (source: NCBI BLink).</t>
  </si>
  <si>
    <t>CYCLIN P3;2 (CYCP3;2)</t>
  </si>
  <si>
    <t>Encodes a DDB1a interacting protein DDB2 required for UV-B tolerance and genomic integrity.</t>
  </si>
  <si>
    <t>DAMAGED DNA BINDING 2 (DDB2)</t>
  </si>
  <si>
    <t>DERLIN-1 (DER1); CONTAINS InterPro DOMAIN/s: Der1-like (InterPro:IPR007599); BEST Arabidopsis thaliana protein match is: DERLIN-2.2 (TAIR:AT4G04860.1); Has 918 Blast hits to 916 proteins in 241 species: Archae - 0; Bacteria - 22; Metazoa - 340; Fungi - 200; Plants - 147; Viruses - 0; Other Eukaryotes - 209 (source: NCBI BLink).</t>
  </si>
  <si>
    <t>DERLIN-1 (DER1)</t>
  </si>
  <si>
    <t>member of eIF4A - eukaryotic initiation factor 4A</t>
  </si>
  <si>
    <t>EIF4A-2 (EIF4A-2)</t>
  </si>
  <si>
    <t>Encodes a member of the NET superfamily of proteins that potentially couples different membranes to the actin cytoskeleton in plant cells. It colocalizes with filamentous actin and is localized to the plasma membrane.</t>
  </si>
  <si>
    <t>EMBRYO DEFECTIVE 1674 (EMB1674)</t>
  </si>
  <si>
    <t>Emsy N Terminus (ENT) domain-containing protein; FUNCTIONS IN: molecular_function unknown; INVOLVED IN: biological_process unknown; LOCATED IN: cellular_component unknown; EXPRESSED IN: 17 plant structures; EXPRESSED DURING: 9 growth stages; CONTAINS InterPro DOMAIN/s: ENT (InterPro:IPR005491); BEST Arabidopsis thaliana protein match is: Emsy N Terminus (ENT)/ plant Tudor-like domains-containing protein (TAIR:AT5G13020.1); Has 35333 Blast hits to 34131 proteins in 2444 species: Archae - 798; Bacteria - 22429; Metazoa - 974; Fungi - 991; Plants - 531; Viruses - 0; Other Eukaryotes - 9610 (source: NCBI BLink).</t>
  </si>
  <si>
    <t>EMSY-LIKE 4 (EML4)</t>
  </si>
  <si>
    <t>member of eIF4B - eukaryotic initiation factor 4B</t>
  </si>
  <si>
    <t>EUKARYOTIC TRANSLATION INITIATION FACTOR 4B1 (EIF4B1)</t>
  </si>
  <si>
    <t>FUNCTIONS IN: DNA binding, nuclease activity; INVOLVED IN: response to singlet oxygen; LOCATED IN: thylakoid membrane; EXPRESSED IN: 22 plant structures; EXPRESSED DURING: 13 growth stages; CONTAINS InterPro DOMAIN/s: Protein of unknown function DUF3506 (InterPro:IPR021894), UvrB/UvrC protein (InterPro:IPR001943); BEST Arabidopsis thaliana protein match is: Protein of unknown function (DUF3506) (TAIR:AT4G33630.2); Has 287 Blast hits to 280 proteins in 95 species: Archae - 0; Bacteria - 15; Metazoa - 66; Fungi - 43; Plants - 121; Viruses - 0; Other Eukaryotes - 42 (source: NCBI BLink).</t>
  </si>
  <si>
    <t>EXECUTER 2 (EX2)</t>
  </si>
  <si>
    <t>extra-large GTP-binding protein 2 (XLG2); FUNCTIONS IN: guanyl nucleotide binding, signal transducer activity; INVOLVED IN: in 7 processes; LOCATED IN: nucleus; EXPRESSED IN: 28 plant structures; EXPRESSED DURING: 13 growth stages; CONTAINS InterPro DOMAIN/s: Guanine nucleotide binding protein (G-protein), alpha subunit (InterPro:IPR001019), G protein alpha subunit, helical insertion (InterPro:IPR011025); BEST Arabidopsis thaliana protein match is: extra-large G-protein 1 (TAIR:AT2G23460.1); Has 3202 Blast hits to 3201 proteins in 381 species: Archae - 0; Bacteria - 2; Metazoa - 2082; Fungi - 561; Plants - 350; Viruses - 0; Other Eukaryotes - 207 (source: NCBI BLink).</t>
  </si>
  <si>
    <t>EXTRA-LARGE GTP-BINDING PROTEIN 2 (XLG2)</t>
  </si>
  <si>
    <t>A member of the FAF family proteins encoded by the FANTASTIC FOUR (FAF) genes: AT4G02810 (FAF1), AT1G03170 (FAF2), AT5G19260 (FAF3) and AT3G06020 (FAF4). FAFs have the potential to regulate shoot meristem size in Arabidopsis thaliana. FAFs can repress WUS, which ultimately leads to an arrest of meristem activity in FAF overexpressing lines.</t>
  </si>
  <si>
    <t>FANTASTIC FOUR 4 (FAF4)</t>
  </si>
  <si>
    <t>encodes a mitochondrially targeted DNAJ protein involved in female gametophyte development.</t>
  </si>
  <si>
    <t>GAMETOPHYTIC FACTOR 2 (GFA2)</t>
  </si>
  <si>
    <t>glycosyl hydrolase 9B18 (GH9B18); FUNCTIONS IN: hydrolase activity, hydrolyzing O-glycosyl compounds, catalytic activity; INVOLVED IN: carbohydrate metabolic process; LOCATED IN: endomembrane system; EXPRESSED IN: 16 plant structures; EXPRESSED DURING: 8 growth stages; CONTAINS InterPro DOMAIN/s: Six-hairpin glycosidase (InterPro:IPR012341), Glycoside hydrolase, family 9, active site (InterPro:IPR018221), Six-hairpin glycosidase-like (InterPro:IPR008928), Glycoside hydrolase, family 9 (InterPro:IPR001701); BEST Arabidopsis thaliana protein match is: glycosyl hydrolase 9B17 (TAIR:AT4G39000.1); Has 30201 Blast hits to 17322 proteins in 780 species: Archae - 12; Bacteria - 1396; Metazoa - 17338; Fungi - 3422; Plants - 5037; Viruses - 0; Other Eukaryotes - 2996 (source: NCBI BLink).</t>
  </si>
  <si>
    <t>GLYCOSYL HYDROLASE 9B18 (GH9B18)</t>
  </si>
  <si>
    <t>Homeobox-leucine zipper protein.</t>
  </si>
  <si>
    <t>HOMEOBOX FROM ARABIDOPSIS THALIANA (HAT14)</t>
  </si>
  <si>
    <t>AT4G28640.2</t>
  </si>
  <si>
    <t>Auxin induced gene, IAA11 (IAA11).</t>
  </si>
  <si>
    <t>INDOLE-3-ACETIC ACID INDUCIBLE 11 (IAA11)</t>
  </si>
  <si>
    <t>LIGHT SENSITIVE HYPOCOTYLS 10 (LSH10); CONTAINS InterPro DOMAIN/s: Protein of unknown function DUF640 (InterPro:IPR006936); BEST Arabidopsis thaliana protein match is: Protein of unknown function (DUF640) (TAIR:AT1G07090.1); Has 309 Blast hits to 309 proteins in 18 species: Archae - 0; Bacteria - 0; Metazoa - 12; Fungi - 0; Plants - 297; Viruses - 0; Other Eukaryotes - 0 (source: NCBI BLink).</t>
  </si>
  <si>
    <t>LIGHT SENSITIVE HYPOCOTYLS 10 (LSH10)</t>
  </si>
  <si>
    <t>putative transcription factor MYB108 (MYB108) mRNA,</t>
  </si>
  <si>
    <t>MYB DOMAIN PROTEIN 108 (MYB108)</t>
  </si>
  <si>
    <t>Encodes a putative transcription factor (MYB97).</t>
  </si>
  <si>
    <t>MYB DOMAIN PROTEIN 97 (MYB97)</t>
  </si>
  <si>
    <t>Kinase interacting (KIP1-like) family protein; CONTAINS InterPro DOMAIN/s: KIP1-like (InterPro:IPR011684); BEST Arabidopsis thaliana protein match is: kinase interacting family protein (TAIR:AT1G58210.1); Has 36531 Blast hits to 24166 proteins in 1497 species: Archae - 615; Bacteria - 4202; Metazoa - 18004; Fungi - 3193; Plants - 2001; Viruses - 107; Other Eukaryotes - 8409 (source: NCBI BLink).</t>
  </si>
  <si>
    <t>NETWORKED 2B (NET2B)</t>
  </si>
  <si>
    <t>Type I phosphatidylinositol-4-phosphate 5-kinase. Preferentially phosphorylates PtdIns4P. Induced by water stress and abscisic acid in Arabidopsis thaliana. Expressed in procambial cells of leaves, flowers and roots. A N-terminal Membrane Occupation and Recognition Nexus (MORN)affects enzyme activity and distribution.</t>
  </si>
  <si>
    <t>PHOSPHATIDYLINOSITOL-4-PHOSPHATE 5-KINASE 1 (PIP5K1)</t>
  </si>
  <si>
    <t>Phosphoinositide kinase which undergo autophosphorylation and phosphorylate serine/threonine residues of protein substrates. Contains phosphoinositide 3/4-kinase and ubiquitin-like domains.</t>
  </si>
  <si>
    <t>PHOSPHOINOSITIDE 4-KINASE GAMMA 7 (PI4K GAMMA 7)</t>
  </si>
  <si>
    <t>Phosphoinositide-specific phospholipase C (PI-PLC), catalyzes hydrolysis of phosphatidylinositol 4,5-bisphosphate into inositol 1,4,5-trisphosphate and diacylglycerol.</t>
  </si>
  <si>
    <t>PHOSPHOLIPASE C 2 (PLC2)</t>
  </si>
  <si>
    <t>protein arginine methyltransferase 3 (PRMT3); FUNCTIONS IN: protein methyltransferase activity, methyltransferase activity, zinc ion binding; INVOLVED IN: protein amino acid methylation; LOCATED IN: intracellular, cytoplasm; EXPRESSED IN: 21 plant structures; EXPRESSED DURING: 13 growth stages; CONTAINS InterPro DOMAIN/s: Zinc finger, C2H2-like (InterPro:IPR015880), Ribosomal L11 methyltransferase, PrmA (InterPro:IPR010456), Zinc finger, C2H2-type (InterPro:IPR007087); BEST Arabidopsis thaliana protein match is: protein arginine methyltransferase 6 (TAIR:AT3G20020.1); Has 3110 Blast hits to 3077 proteins in 726 species: Archae - 48; Bacteria - 800; Metazoa - 1243; Fungi - 266; Plants - 328; Viruses - 0; Other Eukaryotes - 425 (source: NCBI BLink).</t>
  </si>
  <si>
    <t>PROTEIN ARGININE METHYLTRANSFERASE 3 (PRMT3)</t>
  </si>
  <si>
    <t>Encodes a ribosomal protein RPL5B that is involved in ribosome biogenesis and plays a role in organ size control by promoting cell proliferation and preventing compensation in normal leaf development.</t>
  </si>
  <si>
    <t>RIBOSOMAL PROTEIN L5 B (RPL5B)</t>
  </si>
  <si>
    <t>Encodes a putative RING-H2 finger protein RHC1a.</t>
  </si>
  <si>
    <t>RING-H2 FINGER C1A (RHC1A)</t>
  </si>
  <si>
    <t>AT4G29180.2</t>
  </si>
  <si>
    <t>root hair specific 16 (RHS16); FUNCTIONS IN: kinase activity; INVOLVED IN: protein amino acid phosphorylation; LOCATED IN: endomembrane system; EXPRESSED IN: root hair; CONTAINS InterPro DOMAIN/s: Protein kinase, ATP binding site (InterPro:IPR017441), Protein kinase, catalytic domain (InterPro:IPR000719), Leucine-rich repeat (InterPro:IPR001611), Serine-threonine/tyrosine-protein kinase (InterPro:IPR001245), Protein kinase-like domain (InterPro:IPR011009), Serine/threonine-protein kinase, active site (InterPro:IPR008271); BEST Arabidopsis thaliana protein match is: Leucine-rich repeat protein kinase family protein (TAIR:AT4G29450.1).</t>
  </si>
  <si>
    <t>ROOT HAIR SPECIFIC 16 (RHS16)</t>
  </si>
  <si>
    <t>encodes an SC35-like splicing factor that is localized to nuclear specks. Barta et al (2010) have proposed a nomenclature for Serine/Arginine-Rich Protein Splicing Factors (SR proteins): Plant Cell. 2010, 22:2926.</t>
  </si>
  <si>
    <t>SC35-LIKE SPLICING FACTOR 30 (SCL30)</t>
  </si>
  <si>
    <t>Encodes a member of a novel family having similarity to DNA binding proteins containing basic-leucine zipper regions; scr is expressed in cortex/endodermal initial cells and in the endodermal cell lineage. Regulates the radial organization of the root. Is required cell-autonomously for distal specification of the quiescent center, which in turn regulates stem cell fate of immediately surrounding cells. SCR appears to be a direct target of SHR.</t>
  </si>
  <si>
    <t>SCARECROW (SCR)</t>
  </si>
  <si>
    <t>Encodes a starch branching enzyme (EC.2.4.1.18) similar to SBE2 from maize and rice. Expressed throughout plant tissues.</t>
  </si>
  <si>
    <t>STARCH BRANCHING ENZYME 2.1 (SBE2.1)</t>
  </si>
  <si>
    <t>SUPERCENTIPEDE1 (SCN1); FUNCTIONS IN: Rho GDP-dissociation inhibitor activity; INVOLVED IN: root epidermal cell differentiation, cell tip growth; LOCATED IN: cytoplasm; EXPRESSED IN: 25 plant structures; EXPRESSED DURING: 15 growth stages; CONTAINS InterPro DOMAIN/s: Immunoglobulin E-set (InterPro:IPR014756), RHO protein GDP dissociation inhibitor (InterPro:IPR000406); BEST Arabidopsis thaliana protein match is: Immunoglobulin E-set superfamily protein (TAIR:AT1G62450.1); Has 660 Blast hits to 660 proteins in 181 species: Archae - 0; Bacteria - 0; Metazoa - 325; Fungi - 162; Plants - 120; Viruses - 0; Other Eukaryotes - 53 (source: NCBI BLink).</t>
  </si>
  <si>
    <t>SUPERCENTIPEDE1 (SCN1)</t>
  </si>
  <si>
    <t>Encodes a transcription factor AtTCP14 that regulates seed germination. AtTCP14 shows elevated expression level just prior to germination. AtTCP14 is predominantly expressed in the vascular tissue of the embryo, and affects gene expression in radicles in a non-cell-autonomous manner.</t>
  </si>
  <si>
    <t>TEOSINTE BRANCHED, CYCLOIDEA AND PCF (TCP) 14 (TCP14)</t>
  </si>
  <si>
    <t>Encodes a member of the TBL (TRICHOME BIREFRINGENCE-LIKE) gene family containing a plant-specific DUF231 (domain of unknown function) domain. TBL gene family has 46 members, two of which (TBR/AT5G06700 and TBL3/AT5G01360) have been shown to be involved in the synthesis and deposition of secondary wall cellulose, presumably by influencing the esterification state of pectic polymers. A nomenclature for this gene family has been proposed (Volker Bischoff &amp; Wolf Scheible, 2010, personal communication).</t>
  </si>
  <si>
    <t>TRICHOME BIREFRINGENCE-LIKE 41 (TBL41)</t>
  </si>
  <si>
    <t>description</t>
  </si>
  <si>
    <t>M</t>
  </si>
  <si>
    <t>F</t>
  </si>
  <si>
    <t>E</t>
  </si>
  <si>
    <t>D</t>
  </si>
  <si>
    <t>Q</t>
  </si>
  <si>
    <t>N</t>
  </si>
  <si>
    <t>G</t>
  </si>
  <si>
    <t>Locus Identifier</t>
  </si>
  <si>
    <t>Representative Gene Model Name</t>
  </si>
  <si>
    <t>Gene Description</t>
  </si>
  <si>
    <t>Gene Model Type</t>
  </si>
  <si>
    <t>Primary Gene Symbol</t>
  </si>
  <si>
    <t>Last updated on : Fri Sep 7 18:26:06 2012</t>
  </si>
  <si>
    <t>Your query for the following terms resulted in no hits: </t>
  </si>
  <si>
    <t>printer-friendly version</t>
  </si>
  <si>
    <t>General comments or questions: curator@arabidopsis.org</t>
  </si>
  <si>
    <t>Seed or DNA stock questions (donations, availability, orders, etc):abrc@osu.edu</t>
  </si>
  <si>
    <t>z-score</t>
  </si>
  <si>
    <t>AT5G52830.1</t>
  </si>
  <si>
    <t>AT1G56540.1</t>
  </si>
  <si>
    <t>AT1G12490.1</t>
  </si>
  <si>
    <t>AT1G80960.2</t>
  </si>
  <si>
    <t>AT2G13770.1</t>
  </si>
  <si>
    <t>AT2G16250.1</t>
  </si>
  <si>
    <t>AT2G27050.1</t>
  </si>
  <si>
    <t>AT2G27660.1</t>
  </si>
  <si>
    <t>AT2G32080.1</t>
  </si>
  <si>
    <t>AT2G41170.1</t>
  </si>
  <si>
    <t>AT2G45880.1</t>
  </si>
  <si>
    <t>AT2G46220.1</t>
  </si>
  <si>
    <t>AT3G57990.1</t>
  </si>
  <si>
    <t>AT1G31640.1</t>
  </si>
  <si>
    <t>AT4G17940.1</t>
  </si>
  <si>
    <t>AT4G19830.1</t>
  </si>
  <si>
    <t>AT5G03570.1</t>
  </si>
  <si>
    <t>AT5G10880.1</t>
  </si>
  <si>
    <t>AT5G23950.1</t>
  </si>
  <si>
    <t>AT5G24190.1</t>
  </si>
  <si>
    <t>AT5G37790.1</t>
  </si>
  <si>
    <t>AT5G38620.1</t>
  </si>
  <si>
    <t>zscore</t>
  </si>
  <si>
    <t>AT1G12490</t>
  </si>
  <si>
    <t>N/A</t>
  </si>
  <si>
    <t>F-box associated ubiquitination effector family protein [Source:TAIR;Acc:AT1G12490]</t>
  </si>
  <si>
    <t>AT1G31640</t>
  </si>
  <si>
    <t>AGL92</t>
  </si>
  <si>
    <t>Agamous-like MADS-box protein AGL92 [Source:UniProtKB/Swiss-Prot;Acc:Q9C6V4]</t>
  </si>
  <si>
    <t>AT1G56540</t>
  </si>
  <si>
    <t>Disease resistance protein (TIR-NBS-LRR class) family [Source:TAIR;Acc:AT1G56540]</t>
  </si>
  <si>
    <t>AT1G80960</t>
  </si>
  <si>
    <t>F-box protein At1g80960 [Source:UniProtKB/Swiss-Prot;Acc:Q9SAG4]</t>
  </si>
  <si>
    <t>AT2G13770</t>
  </si>
  <si>
    <t>CONTAINS InterPro DOMAIN/s: Putative harbinger transposase-derived nuclease (InterPro:IPR006912); Has 451 Blast hits to 352 proteins in 33 species: Archae - 0; Bacteria - 0; Metazoa - 28; Fungi - 8; Plants - 388; Viruses - 0; Other Eukaryotes - 27 ( /.../: NCBI BLink). [Source:TAIR;Acc:AT2G13770]</t>
  </si>
  <si>
    <t>AT2G16250</t>
  </si>
  <si>
    <t>Probable LRR receptor-like serine/threonine-protein kinase At2g16250 [Source:UniProtKB/Swiss-Prot;Acc:C0LGK4]</t>
  </si>
  <si>
    <t>AT2G27050</t>
  </si>
  <si>
    <t>EIL1</t>
  </si>
  <si>
    <t>ETHYLENE INSENSITIVE 3-like 1 protein [Source:UniProtKB/Swiss-Prot;Acc:Q9SLH0]</t>
  </si>
  <si>
    <t>AT2G27660</t>
  </si>
  <si>
    <t>Cysteine/Histidine-rich C1 domain family protein [Source:TAIR;Acc:AT2G27660]</t>
  </si>
  <si>
    <t>AT2G32080</t>
  </si>
  <si>
    <t>PURA1</t>
  </si>
  <si>
    <t>Transcription factor Pur-alpha 1 [Source:UniProtKB/Swiss-Prot;Acc:Q9SKZ1]</t>
  </si>
  <si>
    <t>AT2G41170</t>
  </si>
  <si>
    <t>F-box protein At2g41170 [Source:UniProtKB/Swiss-Prot;Acc:Q6NKN8]</t>
  </si>
  <si>
    <t>AT2G45880</t>
  </si>
  <si>
    <t>BAM7</t>
  </si>
  <si>
    <t>Beta-amylase 7 [Source:UniProtKB/Swiss-Prot;Acc:O80831]</t>
  </si>
  <si>
    <t>AT2G46220</t>
  </si>
  <si>
    <t>Uncharacterized conserved protein (DUF2358) [Source:TAIR;Acc:AT2G46220]</t>
  </si>
  <si>
    <t>AT3G57990</t>
  </si>
  <si>
    <t>unknown protein; Has 1497 Blast hits to 1323 proteins in 52 species: Archae - 0; Bacteria - 4; Metazoa - 23; Fungi - 34; Plants - 61; Viruses - 0; Other Eukaryotes - 1375 (source: NCBI BLink). [Source:TAIR;Acc:AT3G57990]</t>
  </si>
  <si>
    <t>AT4G17940</t>
  </si>
  <si>
    <t>Tetratricopeptide repeat (TPR)-like superfamily protein [Source:TAIR;Acc:AT4G17940]</t>
  </si>
  <si>
    <t>AT4G19830</t>
  </si>
  <si>
    <t>FKBP17-1</t>
  </si>
  <si>
    <t>Peptidyl-prolyl cis-trans isomerase FKBP17-1, chloroplastic [Source:UniProtKB/Swiss-Prot;Acc:O81864]</t>
  </si>
  <si>
    <t>AT5G03570</t>
  </si>
  <si>
    <t>IREG2</t>
  </si>
  <si>
    <t>Solute carrier family 40 member 2 [Source:UniProtKB/Swiss-Prot;Acc:F4KGN5]</t>
  </si>
  <si>
    <t>AT5G10880</t>
  </si>
  <si>
    <t>tRNA synthetase-related / tRNA ligase-related [Source:TAIR;Acc:AT5G10880]</t>
  </si>
  <si>
    <t>AT5G23950</t>
  </si>
  <si>
    <t>Calcium-dependent lipid-binding (CaLB domain) family protein [Source:TAIR;Acc:AT5G23950]</t>
  </si>
  <si>
    <t>AT5G24190</t>
  </si>
  <si>
    <t>Lipase class 3-related protein [Source:TAIR;Acc:AT5G24190]</t>
  </si>
  <si>
    <t>AT5G37790</t>
  </si>
  <si>
    <t>Protein kinase superfamily protein [Source:TAIR;Acc:AT5G37790]</t>
  </si>
  <si>
    <t>AT5G38620</t>
  </si>
  <si>
    <t>MADS-box transcription factor family protein [Source:TAIR;Acc:AT5G38620]</t>
  </si>
  <si>
    <t>AT5G52830</t>
  </si>
  <si>
    <t>WRKY27</t>
  </si>
  <si>
    <t>Probable WRKY transcription factor 27 [Source:UniProtKB/Swiss-Prot;Acc:Q9FLX8]</t>
  </si>
  <si>
    <t>name</t>
  </si>
  <si>
    <t>gene_model</t>
  </si>
  <si>
    <t>intrzscores[intrzscores &gt; (3)]</t>
  </si>
  <si>
    <t>AT5G52882.1</t>
  </si>
  <si>
    <t>AT1G42430.1</t>
  </si>
  <si>
    <t>AT1G45191.2</t>
  </si>
  <si>
    <t>AT1G47510.1</t>
  </si>
  <si>
    <t>AT1G50140.1</t>
  </si>
  <si>
    <t>AT1G72650.1</t>
  </si>
  <si>
    <t>AT1G02460.1</t>
  </si>
  <si>
    <t>AT1G14770.1</t>
  </si>
  <si>
    <t>AT2G20280.1</t>
  </si>
  <si>
    <t>AT3G01850.1</t>
  </si>
  <si>
    <t>AT3G29350.1</t>
  </si>
  <si>
    <t>AT1G26100.1</t>
  </si>
  <si>
    <t>AT3G43270.1</t>
  </si>
  <si>
    <t>AT3G43810.1</t>
  </si>
  <si>
    <t>AT3G47910.1</t>
  </si>
  <si>
    <t>AT1G28040.1</t>
  </si>
  <si>
    <t>AT1G28200.1</t>
  </si>
  <si>
    <t>AT3G60880.1</t>
  </si>
  <si>
    <t>AT1G31070.2</t>
  </si>
  <si>
    <t>AT4G19020.1</t>
  </si>
  <si>
    <t>AT5G18000.1</t>
  </si>
  <si>
    <t>AT5G25880.1</t>
  </si>
  <si>
    <t>AT5G26110.1</t>
  </si>
  <si>
    <t>AT1G79970.2</t>
  </si>
  <si>
    <t>AT4G21190.1</t>
  </si>
  <si>
    <t>intrzscores[intrzscores &lt; (-3)]</t>
  </si>
  <si>
    <t>AT5G60920.1</t>
  </si>
  <si>
    <t>AT1G50030.1</t>
  </si>
  <si>
    <t>AT1G10095.1</t>
  </si>
  <si>
    <t>AT1G67720.1</t>
  </si>
  <si>
    <t>AT1G78260.1</t>
  </si>
  <si>
    <t>AT1G79780.1</t>
  </si>
  <si>
    <t>AT1G15950.1</t>
  </si>
  <si>
    <t>AT2G18960.1</t>
  </si>
  <si>
    <t>AT1G18270.1</t>
  </si>
  <si>
    <t>AT1G02890.1</t>
  </si>
  <si>
    <t>AT3G01910.1</t>
  </si>
  <si>
    <t>AT3G05155.1</t>
  </si>
  <si>
    <t>AT3G17970.1</t>
  </si>
  <si>
    <t>AT3G19190.1</t>
  </si>
  <si>
    <t>AT3G21260.2</t>
  </si>
  <si>
    <t>AT3G23980.1</t>
  </si>
  <si>
    <t>AT3G48070.2</t>
  </si>
  <si>
    <t>AT4G09040.1</t>
  </si>
  <si>
    <t>AT4G12420.1</t>
  </si>
  <si>
    <t>AT4G24020.1</t>
  </si>
  <si>
    <t>AT4G31620.1</t>
  </si>
  <si>
    <t>AT5G03720.1</t>
  </si>
  <si>
    <t>AT5G11790.1</t>
  </si>
  <si>
    <t>AT5G24630.1</t>
  </si>
  <si>
    <t>AT1G04850.1</t>
  </si>
  <si>
    <t>AT5G33320.1</t>
  </si>
  <si>
    <t>AT5G46190.1</t>
  </si>
  <si>
    <t>AT4G38950.1</t>
  </si>
  <si>
    <t>AT5G42230.1</t>
  </si>
  <si>
    <t>AT5G60920</t>
  </si>
  <si>
    <t>COB</t>
  </si>
  <si>
    <t>Protein COBRA [Source:UniProtKB/Swiss-Prot;Acc:Q94KT8]</t>
  </si>
  <si>
    <t>AT1G50030</t>
  </si>
  <si>
    <t>TOR</t>
  </si>
  <si>
    <t>Serine/threonine-protein kinase TOR [Source:UniProtKB/Swiss-Prot;Acc:Q9FR53]</t>
  </si>
  <si>
    <t>AT1G10095</t>
  </si>
  <si>
    <t>Protein prenylyltransferase superfamily protein [Source:TAIR;Acc:AT1G10095]</t>
  </si>
  <si>
    <t>AT1G67720</t>
  </si>
  <si>
    <t>Probable LRR receptor-like serine/threonine-protein kinase At1g67720 [Source:UniProtKB/Swiss-Prot;Acc:C0LGI2]</t>
  </si>
  <si>
    <t>AT1G78260</t>
  </si>
  <si>
    <t>RNA-binding (RRM/RBD/RNP motifs) family protein [Source:TAIR;Acc:AT1G78260]</t>
  </si>
  <si>
    <t>AT1G79780</t>
  </si>
  <si>
    <t>CASP-like protein 3A2 [Source:UniProtKB/Swiss-Prot;Acc:Q1PFB8]</t>
  </si>
  <si>
    <t>AT1G15950</t>
  </si>
  <si>
    <t>CCR1</t>
  </si>
  <si>
    <t>Cinnamoyl-CoA reductase 1 [Source:UniProtKB/Swiss-Prot;Acc:Q9S9N9]</t>
  </si>
  <si>
    <t>AT2G18960</t>
  </si>
  <si>
    <t>AHA1</t>
  </si>
  <si>
    <t>ATPase 1, plasma membrane-type [Source:UniProtKB/Swiss-Prot;Acc:P20649]</t>
  </si>
  <si>
    <t>AT1G18270</t>
  </si>
  <si>
    <t>ketose-bisphosphate aldolase class-II family protein [Source:TAIR;Acc:AT1G18270]</t>
  </si>
  <si>
    <t>AT1G02890</t>
  </si>
  <si>
    <t>AAA-type ATPase family protein [Source:TAIR;Acc:AT1G02890]</t>
  </si>
  <si>
    <t>AT3G01910</t>
  </si>
  <si>
    <t>SOX</t>
  </si>
  <si>
    <t>Sulfite oxidase [Source:UniProtKB/Swiss-Prot;Acc:Q9S850]</t>
  </si>
  <si>
    <t>AT3G05155</t>
  </si>
  <si>
    <t>Sugar transporter ERD6-like 9 [Source:UniProtKB/Swiss-Prot;Acc:Q7XA64]</t>
  </si>
  <si>
    <t>AT3G17970</t>
  </si>
  <si>
    <t>OEP64</t>
  </si>
  <si>
    <t>Outer envelope protein 64, chloroplastic [Source:UniProtKB/Swiss-Prot;Acc:Q9LVH5]</t>
  </si>
  <si>
    <t>AT3G19190</t>
  </si>
  <si>
    <t>ATATG2</t>
  </si>
  <si>
    <t>autophagy 2 [Source:TAIR;Acc:AT3G19190]</t>
  </si>
  <si>
    <t>AT3G21260</t>
  </si>
  <si>
    <t>GLTP3</t>
  </si>
  <si>
    <t>Glycolipid transfer protein 3 [Source:UniProtKB/Swiss-Prot;Acc:Q9LU33]</t>
  </si>
  <si>
    <t>AT3G23980</t>
  </si>
  <si>
    <t>BLI</t>
  </si>
  <si>
    <t>BLISTER [Source:TAIR;Acc:AT3G23980]</t>
  </si>
  <si>
    <t>AT3G48070</t>
  </si>
  <si>
    <t>RING/U-box superfamily protein [Source:TAIR;Acc:AT3G48070]</t>
  </si>
  <si>
    <t>AT4G09040</t>
  </si>
  <si>
    <t>RNA-binding (RRM/RBD/RNP motifs) family protein [Source:TAIR;Acc:AT4G09040]</t>
  </si>
  <si>
    <t>AT4G12420</t>
  </si>
  <si>
    <t>SKU5</t>
  </si>
  <si>
    <t>Monocopper oxidase-like protein SKU5 [Source:UniProtKB/Swiss-Prot;Acc:Q9SU40]</t>
  </si>
  <si>
    <t>AT4G24020</t>
  </si>
  <si>
    <t>NLP7</t>
  </si>
  <si>
    <t>Protein NLP7 [Source:UniProtKB/Swiss-Prot;Acc:Q84TH9]</t>
  </si>
  <si>
    <t>AT4G31620</t>
  </si>
  <si>
    <t>REM3</t>
  </si>
  <si>
    <t>B3 domain-containing protein REM3 [Source:UniProtKB/Swiss-Prot;Acc:Q8VZQ9]</t>
  </si>
  <si>
    <t>AT4G38950</t>
  </si>
  <si>
    <t>ATP binding microtubule motor family protein [Source:TAIR;Acc:AT4G38950]</t>
  </si>
  <si>
    <t>AT5G03720</t>
  </si>
  <si>
    <t>HSFA3</t>
  </si>
  <si>
    <t>Heat stress transcription factor A-3 [Source:UniProtKB/Swiss-Prot;Acc:Q8GYY1]</t>
  </si>
  <si>
    <t>AT5G11790</t>
  </si>
  <si>
    <t>NDL2</t>
  </si>
  <si>
    <t>N-MYC downregulated-like 2 [Source:TAIR;Acc:AT5G11790]</t>
  </si>
  <si>
    <t>AT5G24630</t>
  </si>
  <si>
    <t>BIN4</t>
  </si>
  <si>
    <t>DNA-binding protein BIN4 [Source:UniProtKB/Swiss-Prot;Acc:Q9FLU1]</t>
  </si>
  <si>
    <t>AT1G04850</t>
  </si>
  <si>
    <t>ubiquitin-associated (UBA)/TS-N domain-containing protein [Source:TAIR;Acc:AT1G04850]</t>
  </si>
  <si>
    <t>AT5G33320</t>
  </si>
  <si>
    <t>PPT1</t>
  </si>
  <si>
    <t>Phosphoenolpyruvate/phosphate translocator 1, chloroplastic [Source:UniProtKB/Swiss-Prot;Acc:Q8RXN3]</t>
  </si>
  <si>
    <t>AT5G42230</t>
  </si>
  <si>
    <t>SCPL41</t>
  </si>
  <si>
    <t>Serine carboxypeptidase-like 41 [Source:UniProtKB/Swiss-Prot;Acc:Q9FH06]</t>
  </si>
  <si>
    <t>AT5G46190</t>
  </si>
  <si>
    <t>RNA-binding KH domain-containing protein [Source:TAIR;Acc:AT5G46190]</t>
  </si>
  <si>
    <t>AT5G52882</t>
  </si>
  <si>
    <t>P-loop containing nucleoside triphosphate hydrolases superfamily protein [Source:TAIR;Acc:AT5G52882]</t>
  </si>
  <si>
    <t>AT1G42430</t>
  </si>
  <si>
    <t>unknown protein; BEST Arabidopsis thaliana protein match is: unknown protein (TAIR:AT3G55760.3); Has 186 Blast hits to 143 proteins in 47 species: Archae - 0; Bacteria - 23; Metazoa - 14; Fungi - 6; Plants - 87; Viruses - 0; Other Eukaryotes - 56 (s /.../ NCBI BLink). [Source:TAIR;Acc:AT1G42430]</t>
  </si>
  <si>
    <t>AT1G45191</t>
  </si>
  <si>
    <t>BGLU1</t>
  </si>
  <si>
    <t>Glycosyl hydrolase superfamily protein [Source:TAIR;Acc:AT1G45191]</t>
  </si>
  <si>
    <t>AT1G47510</t>
  </si>
  <si>
    <t>AT5PTASE11</t>
  </si>
  <si>
    <t>Type I inositol 1,4,5-trisphosphate 5-phosphatase 11 [Source:UniProtKB/Swiss-Prot;Acc:Q5EAF2]</t>
  </si>
  <si>
    <t>AT1G50140</t>
  </si>
  <si>
    <t>P-loop containing nucleoside triphosphate hydrolases superfamily protein [Source:TAIR;Acc:AT1G50140]</t>
  </si>
  <si>
    <t>AT1G72650</t>
  </si>
  <si>
    <t>TRFL6</t>
  </si>
  <si>
    <t>TRF-like 6 [Source:TAIR;Acc:AT1G72650]</t>
  </si>
  <si>
    <t>AT1G79970</t>
  </si>
  <si>
    <t>unknown protein; FUNCTIONS IN: molecular_function unknown; INVOLVED IN: biological_process unknown; LOCATED IN: chloroplast; EXPRESSED IN: 23 plant structures; EXPRESSED DURING: 13 growth stages; BEST Arabidopsis thaliana protein match is: Protein o /.../own function (DUF581) (TAIR:AT2G25690.2); Has 35333 Blast hits to 34131 proteins in 2444 species: Archae - 798; Bacteria - 22429; Metazoa - 974; Fungi - 991; Plants - 531; Viruses - 0; Other Eukaryotes - 9610 (source: NCBI BLink). [Source:TAIR;Acc:AT1G79970]</t>
  </si>
  <si>
    <t>AT1G02460</t>
  </si>
  <si>
    <t>Pectin lyase-like superfamily protein [Source:TAIR;Acc:AT1G02460]</t>
  </si>
  <si>
    <t>AT1G14770</t>
  </si>
  <si>
    <t>RING/FYVE/PHD zinc finger superfamily protein [Source:TAIR;Acc:AT1G14770]</t>
  </si>
  <si>
    <t>AT2G20280</t>
  </si>
  <si>
    <t>Zinc finger CCCH domain-containing protein 21 [Source:UniProtKB/Swiss-Prot;Acc:Q9SK74]</t>
  </si>
  <si>
    <t>SBE2.1</t>
  </si>
  <si>
    <t>1,4-alpha-glucan-branching enzyme 2-1, chloroplastic/amyloplastic [Source:UniProtKB/Swiss-Prot;Acc:O23647]</t>
  </si>
  <si>
    <t>AT3G01850</t>
  </si>
  <si>
    <t>Aldolase-type TIM barrel family protein [Source:TAIR;Acc:AT3G01850]</t>
  </si>
  <si>
    <t>AT3G29350</t>
  </si>
  <si>
    <t>AHP2</t>
  </si>
  <si>
    <t>Histidine-containing phosphotransfer protein 2 [Source:UniProtKB/Swiss-Prot;Acc:Q9ZNV8]</t>
  </si>
  <si>
    <t>AT1G26100</t>
  </si>
  <si>
    <t>CYB561D</t>
  </si>
  <si>
    <t>Probable transmembrane ascorbate ferrireductase 4 [Source:UniProtKB/Swiss-Prot;Acc:Q9C540]</t>
  </si>
  <si>
    <t>AT3G43270</t>
  </si>
  <si>
    <t>PME32</t>
  </si>
  <si>
    <t>Probable pectinesterase/pectinesterase inhibitor 32 [Source:UniProtKB/Swiss-Prot;Acc:Q9LXK7]</t>
  </si>
  <si>
    <t>AT3G43810</t>
  </si>
  <si>
    <t>CAM7</t>
  </si>
  <si>
    <t>Calmodulin-7 [Source:UniProtKB/Swiss-Prot;Acc:P59220]</t>
  </si>
  <si>
    <t>AT3G47910</t>
  </si>
  <si>
    <t>Ubiquitin carboxyl-terminal hydrolase-related protein [Source:TAIR;Acc:AT3G47910]</t>
  </si>
  <si>
    <t>AT1G28040</t>
  </si>
  <si>
    <t>ATL20</t>
  </si>
  <si>
    <t>RING-H2 finger protein ATL20 [Source:UniProtKB/Swiss-Prot;Acc:Q9C7E9]</t>
  </si>
  <si>
    <t>AT1G28200</t>
  </si>
  <si>
    <t>FIP1</t>
  </si>
  <si>
    <t>GEM-like protein 1 [Source:UniProtKB/Swiss-Prot;Acc:Q9SE96]</t>
  </si>
  <si>
    <t>AT3G60880</t>
  </si>
  <si>
    <t>DHDPS1</t>
  </si>
  <si>
    <t>4-hydroxy-tetrahydrodipicolinate synthase 1, chloroplastic [Source:UniProtKB/Swiss-Prot;Acc:Q9LZX6]</t>
  </si>
  <si>
    <t>AT1G31070</t>
  </si>
  <si>
    <t>GLCNAC1PUT1</t>
  </si>
  <si>
    <t>UDP-N-acetylglucosamine diphosphorylase 1 [Source:UniProtKB/Swiss-Prot;Acc:Q940S3]</t>
  </si>
  <si>
    <t>AT4G19020</t>
  </si>
  <si>
    <t>CMT2</t>
  </si>
  <si>
    <t>DNA (cytosine-5)-methyltransferase CMT2 [Source:UniProtKB/Swiss-Prot;Acc:Q94F87]</t>
  </si>
  <si>
    <t>AT4G21190</t>
  </si>
  <si>
    <t>EMB1417</t>
  </si>
  <si>
    <t>Pentatricopeptide repeat-containing protein At4g21190 [Source:UniProtKB/Swiss-Prot;Acc:Q8LG95]</t>
  </si>
  <si>
    <t>AT5G18000</t>
  </si>
  <si>
    <t>VDD</t>
  </si>
  <si>
    <t>B3 domain-containing protein At5g18000 [Source:UniProtKB/Swiss-Prot;Acc:Q9FJG2]</t>
  </si>
  <si>
    <t>AT5G25880</t>
  </si>
  <si>
    <t>NADP-ME3</t>
  </si>
  <si>
    <t>NADP-dependent malic enzyme 3 [Source:UniProtKB/Swiss-Prot;Acc:Q9XGZ0]</t>
  </si>
  <si>
    <t>AT5G26110</t>
  </si>
  <si>
    <t>Protein kinase superfamily protein [Source:TAIR;Acc:AT5G26110]</t>
  </si>
  <si>
    <t>note</t>
  </si>
  <si>
    <t>weird aag overlapping stop codon and 3' utr?</t>
  </si>
  <si>
    <t>seq</t>
  </si>
  <si>
    <t xml:space="preserve"> MAPRAEKKPA EKKPAAEKPV EEKSKAEKAP AEKKPKAGKK LPKEAGAGGD KKKKMKKKSV ETYKIYIFKV LKQVHPDIGI SSKAMGIMNS FINDIFEKLASESSKLARYN KKPTITSREI QTAVRLVLPG ELAKHAVSEG TKAVTKFTSS</t>
  </si>
  <si>
    <t>MQKPTSSILNVIMDGGDSVGGGGGDDHHRHLHHHHRPTFPFQLLGKHDPDDNHQQQPSPSSSSSLFSLHQHQQLSQSQPQSQSQKSQPQTTQKELLQTQEESAVVAAKKPPLKRASTKDRHTKVDGRGRRIRMPALCAARVFQLTRELGHKSDGETIEWLLQQAEPSVIAATGTGTIPANFTSLNISLRSSGSSMSLPSHFRSAASTFSPNNIFSPAMLQQQQQQQRGGGVGFHHPHLQGRAPTSSLFPGIDNFTPTTSFLNFHNPTKQEGDQDSEELNSEKKRRIQTTSDLHQQQQQHQHDQIGGYTLQSSNSGSTATAAAAQQIPGNFWMVAAAAAAGGGGGNNNQTGGLMTASIGTGGGGGEPVWTFPSINTAAAALYRSGVSGVPSGAVSSGLHFMNFAAPMAFLTGQQQLATTSNHEINEDSNNNEGGRSDGGGDHHNTQRHHHHQQQHHHNILSGLNQYGRQVSGDSQASGSLGGGDEEDQQD</t>
  </si>
  <si>
    <t>unit</t>
  </si>
  <si>
    <t>K</t>
  </si>
  <si>
    <t>MNRNHHDHLDAAGKDMWSRLSDLADKADMLYEREGISKDRKSVSEEEEEKKTRFSILVDLVGRLCDQEERRTLGSSPTKTNTLFEGSEKSHLDHHLDHLPQKPRSSLECFFTRVYTRRNHNNVSTSSSLFNTDEFERTETKSPTIRNSQSSPSSCLMENTKRKRYQSSGKSKKPKFDPFSLTAARETPEWLLDVMRKMKGAEGPIKLIYEKTLTATDVKPSESRLLIPFNKLLRNDFLTPEESRAIAIDKEEEEEDTKKIGVKTIIVNQFSKEWSLRFLIWVMKKKKSGNGTLYYTLNRGWNGVVSGNKLKANDNISLWTFRCGGVLCFALEKE</t>
  </si>
  <si>
    <t>MLQRAASNAYSWWWASHIRTKQSKWLEHNLQDMEEKVKYTLKIIDGDGDSFAKRAEMYYRKRPEIVNFVEEAFRSYRALAERYDHLSTELQSANHMIATAFPEHVPFPLVDDDDDDDDDNPKKPPKHLHLIPSGTNIPQVPEVPKKEFKSQSLMVLSRKEPGVLQSSETSSALVSSGLSREEALEEIDKIHKGILVLQTEKEFVRSSYEQSYDRYWNLENEVEEMQKRVCSLQDEFGVGGEIEDGEARTLVATAALSSCKETIAKLEETQKRFSEDAGIEKERIDTATERCEALKKKFEIKVEEQAKKAFHGQESSYESVKESRQIDLNENLSNVDFAEKIDELVEKVVSLETTALSHTALLKTLRSETNELQDHIRDVEKDKACLVSDSMDMKKRITVLEDELRKVKNLFQRVEDQNKNLHKHLTEANSTAKDLSGKLQEVKMDEDVEGDGLNPEDIQEEDTVEDSDSISNEREIKNAEEIKEAMVIKQSRDQESMQEEKSETRDSCGGLSETESTCFGTEAEDEERRNWRQLLPADGMEDREKVLLDEYSSVLRDYREVKRKLSEVEKKNRDGFFELALQLRELKNAVSCEDVDFHFLHQKPELPGQGFPHPVERNRAESVSISHSSNSSFSMPPLPQRGDLKRASEQEKEDGFKVKFAGISDSLRKKIPTVEEKVRGDIDAVLEENIEFWLRFSTSVHQIQKYHTSVQDLKAELSKIESKQQGNAGSSSNTALASEAKPIYRHLREIRTELQLWLENSAILRDELEGRYATLCNIKDEVSRVTSQSGATEVSNTEIRGYQAAKFHGEILNMKQENKRVFNELQAGLDRARALRAEVERVVCKLEENLGILDGTATRSLSKRMPSSAGKPRIPLRSFLFGVKLKKYKQQPKQTSTIFSCVSPSPALNKQCSYIIPPAKLPEYVKRS</t>
  </si>
  <si>
    <t>MEERHKCKLCWKSFANGRALGGHMRSHMLIHPLPSQPESYSSSMADPGFVLQDRESETESSKKPSRKRSRLNRRSISSLRHQQSNEEGKSETARAADIKIGVQELSESCTEQEPMSSVSDAATTEEDVALSLMLLSRDKWEKEEEESDEERWKKKRNKWFECETCEKVFKSYQALGGHRASHKKKIAETDQLGSDELKKKKKKSTSSHHECPICAKVFTSGQALGGHKRSHASANNEFTRRSGIIISLIDLNLPAPSEEEEMASSVF</t>
  </si>
  <si>
    <t>MEDHEKIDGKKKKKKSVALIPANYVSILQLQERWLKEKEKKQKEKDFVERGVKQQVDQRQRRREEEENVVKAMETKVKLEEHSLSGGVRMHCSVNRWKRDQVCVKKEEIKVSGIVSNKDEDGVDSREKKKKNPVKENTRRVFKSKGENAAKEVTQCWIKKKVEEERETSEVKGTARLISKQGYYQNKRHDWSSTRVIRATTSTMVWVKKGKKDGAVGENKV</t>
  </si>
  <si>
    <t>H</t>
  </si>
  <si>
    <t>MAADVSSLVRILSRFKDDRTVVKDSTGPRSTVALMTRDLLGIGGCVGGGGGGDEQSLELDLDVQVPNGWEKRLDLKSGKVYLQQQCNSTSSSSSSHHHHHHHEDQTNQTVPRFQDLNVPPISDKFPAKPLLSLFDDDDDTSLELKLVPSSISRPLPPPLSSFSPNQSLSYLSSVCTLDKVKLALERAEKDTKKRQSPEDDGVYDGTASATVAASQVAAGCPGCLSYVFVAKNNPKCPRCHSFVPLPAMKKPKIDLNISM</t>
  </si>
  <si>
    <t>S</t>
  </si>
  <si>
    <t>MGSSSDIVPDRSPADDVAPVTDTKIPKEEPLTLRRTRPSRACTVRAQQRLQELQAAERKLKPPKKEYKREQHRRREEVVEEDEDSEDDDQEDEENDGDDESNPKQCVAGGSSTKIITSLVPPPEPSQMPRWNLRSMWELASVLNFLHVFRPLLKINAEFSAEEFETALLTPNDTLSDIHIPLLKAIPPVTRMALTRDTWVTVLCRKIRDCWHWVAEGDLPIVALQGREIEVYKNLDPAIRVVILKALCDIRVEQEDIRSYIDNSLKTGVHLSVFRKDRVGGDSHGVNFWYEEDPLIGHRLYREIRKAEVLKVKTKGSKILPNITYQWETVATNFDEFQDVSEKLLQSSSRIEVSLGKKLVKDMLPEIEKEHKRKEKLLKKQHRQALLLDNFVVVDGLAGRSLRDRKPVRYTFDDYDKSINDAIKITKKKHPSPEHPLHRRESARLDALANGRSTSSTHPTEPVNDTASGRSSDFADYDDFDEHRDESLDRRRRQRPQRYSATDFVETVSDNEVEFQSDDDIYGEAVYDEEYLKKRKQKKLSSGSEGDEEKGDEEYKWDEDNAEYEEEEEEEEEEDSLSASEEDSDEPRRAKKMPRRETKLRSRSNDFRPGLRRSKRATRIDYQQYEFSDSDKEATGLAKRKRFVEPDEPSDETGNGDFTMGSQDSEENANDPETKSGEEEEPRDVNDNADTTNGKENNQLNKSNGTTDQEEVEGVVGKRRYLDLNELAPVSGFDDGPSTVLKDDDKTDNS</t>
  </si>
  <si>
    <t>P</t>
  </si>
  <si>
    <t>MRRYSPPYYSPPRRGYGGRGRSPPPPPPRRGYGGGGGGGGRRGSSHGSLLVRNIPLDCRPEELREPFERFGPVRDVYIPRDYYSGQPRGFAFVEFVDAYDAGEAQRSMNRRSFAGREITVVVASESRKRPEEMRVKTRTRSREPSGSRDRSHGRSRSRSISRSRSPRRPSDSRSRYRSRSYSPAPRRRGGPPRGEEDENYSRRSYSPGYEGAAAAAPDRDRNGDNEIREKPGYEAEDRRRGGRAVSRSPSGSRSRSVEVSPR</t>
  </si>
  <si>
    <t>MSSPRERGKSLMESSGSEPPVTPSRYESQKRRDWNTFGQYLKNQRPPVPMSHCSCNHVLDFLRYLDQFGKTKVHVPGCMFYGQPEPPAPCTCPLRQAWGSLDALIGRLRAAYEENGGPPETNPFASGAIRVYLREVRECQAKARGIPYKKKKKKKPTPEMGGGREDSSSSSSSFSFS</t>
  </si>
  <si>
    <t>MRATASLVTFNQKIMRRCKNLLIRITRSCPRHHYRHLKLRKASSSSSSSSSGKQGTKVLASFFLFFQKKKQNKEKMKRLNELRSFSGAVGERKASNPESRKKVFPSSWLCPGKAHSQEVSQGHDPPRDSTSAFLP</t>
  </si>
  <si>
    <t>MSSSRNTHWCHRCQRAVRLHGQEPVCFYCGGGFVEELDMAQASPFDMFRSHRGVVERDQTFDLMDAFSVFMRNRLAERSHDREIRGRTISSGPENFPGLAPLLIFGGQVPYRLTGDNAVEALFNGGSPGIGITRGNTGDYFFGPGLEELFEQLSAGTTRRGPPPAPRSAIDALPTIKIAQRHLRSSDSNCPVCKDEFELGSEAKQMPCNHIYHSDCIVPWLVQHNSCPVCRQELPSASGPSSSQNRTTPTRNYRSSSSSSSSNSRENGNERRNPFSSFWPFRSSGSSSSSTQNRGGTRNSDTSDENHNYHQQQHQQSYMGYSGWPFDY</t>
  </si>
  <si>
    <t>MIVYGGGASEDGEGGGVVLKKGPWTVAEDETLAAYVREYGEGNWNSVQKKTWLARCGKSCRLRWANHLRPNLRKGSFTPEEERLIIQLHSQLGNKWARMAAQLPGRTDNEIKNYWNTRLKRFQRQGLPLYPPEYSQNNHQQQMYPQQPSSPLPSQTPASSFTFPLLQPPSLCPKRCYNTAFSPKASYISSPTNFLVSSPTFLHTHSSLSSYQSTNPVYSMKHELSSNQIPYSASLGVYQVSKFSDNGDCNQNLNTGLHTNTCQLLEDLMEEAEALADSFRAPKRRQIMAALEDNNNNNNFFSGGFGHRVSSNSLCSLQGLTPKEDESLQMNTMQDEDITKLLDWGSESEEISNGQSSVITTENNLVLDDHQFAFLFPVDDDTNNLPGIC</t>
  </si>
  <si>
    <t>MAAVIRKLLPFPSPNPKRDNRESDDDDETSSGYRIEYSFASEYKGPLIANVPRALPVEVDQIPTALPVSFSSLRSGISYPVAPLVMTKDTKRPPDSGIEKKNGFVDSAAGSSVVLIGRDVVSGSSSSSSSKRLDVPEEVKSPADFRLSPSSPLSASAREEDHLDDDRVSDVGPRAVRFVEPFQSSECDESSYVSDGESIAATHRAERKGKRGSCYRCQLGNRFTEKEVCIVCDAKYCFNCVRRAMGAMPEGRKCQACIGYRIDESKRASLGKCSRMLKRHLTDSELRQVMNAEITCKANQLPSRLIIVNDKPLSEDELYTLQTCPNPPKKLKPGHYWYDKVAGYWGKIGEKPSQIISPNNSIGGYISEKVSNGDTEIYINGREITKPELTMLKWAGVQCEGKPHFWVDSDGSYREEGQKHPIGNIWSKKRAKIACAVFSLPVPPASSAVEPYDVPLYEQKMLNKLLLIGSEKGGATTIYKQARSLYNVSFSLEDRERIKFIIQTNLYTYLAMVLEAHERFEKEMSNDQSSGNVGDETSAKPGNSINPRLKHFSDWVLKEKEDGNLKIFPPSSRENAQTVADLWRVPAIQATYKRLRDTLPRNAVYFLERILEISRSEYDPSDMDILQAEGLSSMEGLSCVDFSFPSTSQEESLESDYQHDTDMKYQLIRLNPRSLGENWKLLEMFEDADLVIFCVSLTDYAENIEDGEGNIVNKMLATKQLFENMVTHPSLANKRFLLVLTKFDLLEEKIEEVPLRTCEWFEDFNPLISQNQTSRHNPPMAQRAFHYIGYKFKRLYDSILEPVNMRGRSFKPKLFVCQVSLESDTVDNALRYAREILKWHVEETSMFQEMSTTSIEASSSS</t>
  </si>
  <si>
    <t>MMACGLSKSLGLSSSLKKQQGIVSILGGISSNTSSAPSLRRTFSADLSSKTWVSQNGFSPMKRISSSEKLRPDEEEAEEESRSGVDIWAQIQQDKNDKKKEEEIEPGQSDVWSSILSEKKKTESSKDTVPPPYVHPLMKRASSLSEKSLEICTESLGSETGCDGFSSHASSETGDAEIEIHDETNLVVNVTETKVEEITETEIVVEQESSIIVPNHIIELPPGSFPPPIRSLSSQSGSSLHMKTRRDNGRLVLEAVSMPSHNNFSAKRQDGRLLLTFAEISNEPNYDKEDEIDSEVQWFDEEEEEEEEEEDEEEEAPDEFAYKPNGLLYKMAQKPIPITVHRLAHKPIGVPKRNSRWPMADEFDTKSDLSTPVVHSLPPRPRVAQLARSTKPPSTVDDTVGAACFNTCDYSWKSTNTESFGPNTKTQFQAQNFVNKSMGDGWINGCKDRRRSLLSVEPFCIAT</t>
  </si>
  <si>
    <t>weird protein, many short strs</t>
  </si>
  <si>
    <t>MARDQFYGHNNHHHQEQQHQMINQIQGFDETNQNPTDHHHYNHQIFGSNSNMGMMIDFSKQQQIRMTSGSDHHHHHHQTSGGTDQNQLLEDSSSAMRLCNVNNDFPSEVNDERPPQRPSQGLSLSLSSSNPTSISLQSFELRPQQQQQQGYSGNKSTQHQNLQHTQMMMMMMNSHHQNNNNNNHQHHNHHQFQIGSSKYLSPAQELLSEFCSLGVKESDEEVMMMKHKKKQKGKQQEEWDTSHHSNNDQHDQSATTSSKKHVPPLHSLEFMELQKRKAKLLSMLEELKRRYGHYREQMRVAAAAFEAAVGLGGAEIYTALASRAMSRHFRCLKDGLVGQIQATSQALGEREEDNRAVSIAARGETPRLRLLDQALRQQKSYRQMTLVDAHPWRPQRGLPERAVTTLRAWLFEHFLHPYPSDVDKHILARQTGLSRSQVSNWFINARVRLWKPMIEEMYCEETRSEQMEITNPMMIDTKPDPDQLIRVEPESLSSIVTNPTSKSGHNSTHGTMSLGSTFDFSLYGNQAVTYAGEGGPRGDVSLTLGLQRNDGNGGVSLALSPVTAQGGQLFYGRDHIEEGPVQYSASMLDDDQVQNLPYRNLMGAQLLHDIV</t>
  </si>
  <si>
    <t>MAVPSIYSEEIPPQHQVFINFRGEELRKSFLGFLLKAMRDAKINVFTDEIEVRGRDIQNLLSRIEESRVAIAILSKRYTESSWCLDELVKMKERIDQDELVVIPIFYRLDATNCKRLEGPFGDNFRNLERDYRSEPERIKKWKEALISIPQKIGLTSAGHRDESELVDSIVKEVKKVLIDVSRKDRNNSQNSTNIKGQSFEPLMAELDRLPTRRPQVFVNFCNDELGDNFIKHLVWALRDSGINVFKDSFKLIGSGQKQEVFMSIENSNIALAIFSKRYSESYRCLNELVKMEELAKEGKLVVIPVFYSVKTNEVRRLEGEFGIHFRNTKERFAMEPMMVESWEKSLKSSTVTGRIGLSLEAHMNEFALVGAIVKEVTRLLPNSPKKKKKKKIRYWRSFLEGFDCYIYLCCLHIPYAYA</t>
  </si>
  <si>
    <t>MVPSNGAKVLRLLSRRCLSSSLIQDLANQKLRGVCIGSYRRLNTSVGNHANVIGDYASKSGHDRKWINFGGFNTNFGSTRSFHGTGSSFMSAKDYYSVLGVSKNAQEGEIKKAYYGLAKKLHPDMNKDDPEAETKFQEVSKAYEILKDKEKRDLYDQVGHEAFEQNASGGFPNDQGFGGGGGGGFNPFDIFGSFNGDIFNMYRQDIGGQDVKVLLDLSFMEAVQGCSKTVTFQTEMACNTCGGQGVPPGTKREKCKACNGSGMTSLRRGMLSIQTTCQKCGGAGQTFSSICKSCRGARVVRGQKSVKVTIDPGVDNSDTLKVARVGGADPEGDQPGDLYVTLKVREDPVFRREGSDIHVDAVLSVTQAILGGTIQVPTLTGDVVVKVRPGTQPGHKVVLRNKGIRARKSTKFGDQYVHFNVSIPANITQRQRELLEEFSKAEQGEYEQRTATGSSQ</t>
  </si>
  <si>
    <t>MVHPLVDRATSDMLIGPDWAMNLEICDMLNHEPGQTREVVSGIKKRLTSRTSKVQLLALTLLETIITNCGELIHMQVAEKDILHKMVKMAKRKPNIQVKEKILILIDTWQESFSGPQGRHPQYYAAYQELLRAGIVFPQRPQITPSSGQNGPSTRYPQNSRNARQEAIDTSTESEFPTLSLTEIQNARGIMDVLAEMMNAIDGNNKEGLKQEVVVDLVSQCRTYKQRVVHLVNSTSDESMLCQGLALNDDLQRLLAKHEAIASGNSMIKKEEKSKKEVPKDTTQIIDVGSSETKNGSVVAYTTNGPKIDLLSGDDFETPNADNSLALVPLGPPQPSSPVAKPDNSIVLIDMLSDNNCESSTPTSNPHANHQKVQQNYSNGFGPGHQEQSYYGQGSSAPVWNLQITQQPSSPAYGNQPFSPNFSPPASPHYGGQNNNVLALPPPPWEAQSPSSSPQYSPTHPMQVTQVVITTHTHQPLGYNPQGGSPHATNNNNNNMFGMFLPPMTGGHMPPPFGHNGHVTNNNYNPNMYGGYGGQAQPPQQYLVEQQMYGMSLQDNGNNNTNPYQVSSHQPPPMMKPMNKKPEDKLFGDLVELSKFKKPTSGRAGSM</t>
  </si>
  <si>
    <t>MVYTISGVRFPHLPSIKKKNSSLHSFNEDLRRSNAVSFSLRKDSRSSGKVFARKPSYDSDSSSLATTASEKLRGHQSDSSSSASDQVQSRDTVSDDTQVLGNVDVQKTEEAQETETLDQTSALSTSGSISYKEDFAKMSHSVDQEVGQRKIPPPGDGKRIYDIDPMLNSHRNHLDYRYGQYRKLREEIDKNEGGLEAFSRGYEIFGFTRSATGITYREWAPGAKAASLIGDFNNWNAKSDVMARNDFGVWEIFLPNNADGSPAIPHGSRVKIRMDTPSGIKDSIPAWIKYSVQPPGEIPYNGVYYDPPEEDKYAFKHPRPKKPTSLRIYESHVGMSSTEPKINTYANFRDDVLPRIKKLGYNAVQIMAIQEHAYYASFGYHVTNFFAPSSRFGTPDDLKSLIDKAHELGLVVLMDIVHSHASKNTLDGLDMFDGTDGQYFHSGSRGYHWMWDSRLFNYGSWEVLRYLLSNARWWLEEYKFDGFRFDGVTSMMYTHHGLQVEFTGNYNEYFGYSTDVDAVVYLMLVNDLIHGLYPEAIVVGEDVSGMPAFCVPVEDGGVGFDYRLHMAVADKWIELLKKRDEDWQVGDITFTLTNRRWGEKCVVYAESHDQALVGDKTIAFWLMDKDMYDFMAVDRQATPRVDRGIALHKMIRLITMGLGGEGYLNFMGNEFGHPEWIDFPRTDQHLPDGRVIAGNNGSYDKCRRRFDLGDAEYLRYHGLQEFDRAMQNLEETYGFMTSEHQYISRKDEGDRVIVFERGNLLFVFNFHWTNSYSDYRIGCSVPGKYKIVLDSDNSLFGGFNRLDDSAEFFTSDGRHDDRPCSFMVYAPCRTAVVYAAVDDDDDDERSSLVPIGLLPEDV</t>
  </si>
  <si>
    <t>homolog bel1 below</t>
  </si>
  <si>
    <t>MDMIKPDFQQIRRDKFRVEQMNDFPNTWTQQQHQNIRIPNNLDLIGILQNQISVPVQTDLYQDSAATFMNMPQSIHRDPQGPSNWRISDLSQPSTVNHGYDQAGIRPNNVADLLSDHFSSRNQILDRPLYVGRDSIPQSSMIRRSEVSCLDDNQKGCVTVACSGTGNEILRSSYDQGSSSGSYRGEFSFLPSLENQSVAHNASNWNHGPVNVTATSHTNSKKGFPLSLLSDIPPSRDVGNAAVLSTMNIHGPLGPFTGYASILKSSRFLEPAQKMLEEFCISYASKIISRSESTSMEDDDDDDDNLSGFSSSSEPLEPKNRLKKAKLLFLQEEVCKWYKLYNHQLQTVMSSFNTVAGLNTATPYISLALKRTSRSFKALRTAIAEHVKQISSHSSNGNNNNRFQKRQRSLIGNNVGFESQQQHIWRPQRGLPERAVAVLRAWLFDHFLHPYPTDSDKQMLATQTGLSRNQVSNWFINARVRLWKPMVEEIHTLETKAIKNADTSHNIEPSNRPNTVSSPSHEQTLTGLSGTKRSRLEYMDMVGFNRGNVSLTLELRRGVDNVIQTQTQDHQFGTGSQMFHDFVG</t>
  </si>
  <si>
    <t>MSRNLDSPVQTQMAVAVFKTPLTGASKMEGKQHHKHQHLQRQSSGRRVFVQTETGCVLGMELDRSDNVHTVKRRLQIALNFPTEESSLTYGDMVLTNDLSAVRNDSPLLLKRNFMHRSSSTPCLSPTGRDLQQKDRSGPIEILGHSDCFSIVKHMVKDIVKAMKMGVEPLPVHSGLGGAYYFRNKRGESVAIVKPTDEEPFAPNNPKGFVGKALGQPGLKSSVRVGETGFREVAAYLLDYGRFANVPPTALVKITHSVFNVNDGVKGNKPREKKLVSKIASFQKFVAHDFDASDHGTSSFPVTSVHRIGILDIRIFNTDRHGGNLLVKKLDGVGMFGQVELIPIDHGLCLPETLEDPYFEWIHWPQASLPFSDEEVDYIQSLDPVKDCDMLRRELPMIREACLRVLVLCTIFLKEASAYGLCLAEIGEMMTREFRPGEEEPSELEVVCIEAKRSVTERDVFSPRSDVVGEAEFQFDLDCDDLESVYSSKIQLTDDYFTKNPFSNGRSSLGKLEESIKEEEEDEEEEEDKTENTVPMIIMKDSFFSSAAFHDKAPSLSKLSTSMKNTHLSDTTRKNPKPLTRGKSENTSSGHKSANEQLPVSASFVKVADMKEDEWVLFLERFQELLGPAFAKRKTATLSKRQRLGTSCQF</t>
  </si>
  <si>
    <t>hard to see but apparently there</t>
  </si>
  <si>
    <t>MGSLMSGWDSRVRDPKSVRRCKSLTREEIDTFWKTKKKNEEEEHVQAFSKLVTQEGAQSQAKEKKSVDDLFENQSKSSGWWRKTYWAFLNEPREEEGRPNNYVSQFKVAHIAKIAGS</t>
  </si>
  <si>
    <t>MYKSQYISGHREKFVRLDDTDSRVSMSSNATGMKKRSCFGLFNVTSRGGGKTKNTSKSFREGVKIGSEGLKTIGKSFTSGVTRAVFPEDLRVSEKKIFDPQDKTLLLWNRMFVISCILAVSVDPLFFYLPIVDNSKNCIGIDSKLAVTTTTLRTIIDVFYLTRMALQFRTAYIAPSSRVFGRGELVIDPAKIAERYLTRYFIVDFLAVLPLPQIAVWKFLHGSKGTDVLPTKQALLHIVITQYIPRFVRFIPLTSELKKTAGAFAEGAWAGAAYYLLWYMLASHITGAFWYMLSVERNDTCLRSACKVQPDPKVCVQILYCGSKLMSSRETDWIKSVPDLFKNNCSAKSDESKFNYGIYSQAVSSGIVSSTTFFSKFCYCLWWGLQNLSTLGQGLQTSTYPGEVLFSIAIAVAGLLLFALLIGNMQTYLQSLTVRLEEMRIKRRDSEQWMHHRSLPQNLRERVRRYDQYKWLETRGVDEENIVQSLPKDLRRDIKRHLCLNLVRRVPLFANMDERLLDAICERLKPSLYTESTYIVREGDPVNEMLFIIRGRLESVTTDGGRSGFFNRGLLKEGDFCGEELLTWALDPKAGSNLPSSTRTVKALTEVEAFALEAEELKFVASQFRRLHSRQVQQTFRFYSQQWRTWAACFIQAAWRRHLRRKIAELRRKEEEEEEMDYEDDEYYDDNMGGMVTRSDSSVGSSSTLRSTVFASRFAANALKGHKLRVTESSKSLMNLTKPSEPDFEALDTDDLN</t>
  </si>
  <si>
    <t>E/D</t>
  </si>
  <si>
    <t>D/E</t>
  </si>
  <si>
    <t>E/A</t>
  </si>
  <si>
    <t>MSDSEEDEEEEEASEVILSSVVQKKKKKNLRFGEEVERRDGLVLLAQSTPMVRSRSQGTTRRVTPTPLVDVEKPLPNGDLYIGSFSGGFPHGSGKYLWKDGCMYEGDWKRGKASGKGKFSWPSGATYEGEFKSGRMEGFGTFTGADGDTYRGTWVADRKHGHGQKRYANGDFYEGTWRRNLQDGRGRYVWRNGNQYTGEWRSGVISGKGLLVWPNGNRYEGLWENGIPKGNGVFTWSDGSSCVGAWNESNIMRSFFNGVEKNDLIVGNRKRSSVDSGAGSLGGEKVFPRICIWESDGEAGDITCDIIDNVEASMIYRDRISVDRDGFRQFKKNPCWFNGEAKKPGQTISKGHKKYDLMLNLQLGIRYSVGKHASIVRDLKQTDFDPKEKFWTRFPPEGTKTTPPHQSVDFRWKDYCPLVFRRLRELFQVDPAKYMLAICGNDALRELSSPGKSGSFFYLTQDDRFMIKTVKKSEVKVLLRMLPSYYKHVCQYENSLVTRFYGVHCVKPVGGQKTRFIVMGNLFCSEYRIQRRFDLKGSSHGRSTAKPEGEIDETTTLKDLDLNFSFRLQRNWYQELMKQIKRDCEFLEAERIMDYSLLVGVHFRDDNTGEKMGLSPFVLRSGRIDSYQNEKFMRGCRFLEAELQDMDRILAGRKPSIRLGANMPAKAERMARRSDFDQYSSGGASYPSHGEMYEVVLYFGVIDILQDYDITKKIEHAYKSLQADPASISAVDPKLYSKRFRDFISRIFIEEG</t>
  </si>
  <si>
    <t>MATTQPCLIGQIIAVPQFHILFSPRNSLKPELSTNKRTNFSVSIGLRHSFASSISTCNPKAPSLSCLRNCAAVDGADTSSSEDKWDWDWDRWNRHFSEIEEVESVVSLLKSQLEDAVEKEDFEEAVKLKQAISEATVDDAVAEIMRQLQTAVNEERYHDASRLCNETGSGLVGWWVGLPRDSEEPFGRIVHITPGVGRFIGKSYSPRQLVAEAAGTPLFEIFVIKDTDGGYVMQVVYVQHVKQNLTISENSFSKVQQSSKSSINDPSILDVRGSELKVDKKEDTQLNAGEPTEEGIKNVIKFLKDKIPGLKLKVMDVIKIPEEEIVGSDDATEELVGEGTEETNSSDDEEEVEEEENDSIEAISSMDSADYGKHSNTKLVIGGVLHNIEDSSIDDEIVRVSANIMDTERDSFILHVPGRSKRDIDTRKNRVSKEQVTALAAQGLSDLLPPEVAEAFWGEKASLKVSKHVHEIVKLAINQAQKGNHLSEYTAFNRIITPESNLDPFDGLYVGAFGPYGTEIVQLKRKYGRWDDAEGSNSSDIEFFEYVEAVKLTGDPNVPAGQVTFRARIGNGSRMTNHGLFPEELGVLASYRGQGKIADFGFKKPRWVEGKLLKLNGKGMGPYVKGADLGFLYIGPEQSFLVLFNRLRLPE</t>
  </si>
  <si>
    <t>E/V</t>
  </si>
  <si>
    <t>MTTTRAKSKFQSLSACRFTPLPEPNTSPSTYSKTLPKPNSSPGTDGTFPTPFPLAVITPIKTLKSVTLSDWWLTKKGKDLCIKGFESNGASGVRLFSSGTISKRHESTTLEAIDGITISINGFINRSRCLENGISIEVCNRFRLGFPYDWEDYNEEEEEKKKKNVDISFDDIPVNRYQDLYSLEGCLKDKILDDVVGSLRDLVCQKSDKACEKSRVGDVDDDDDDDDDKSLVSRVVGVKTRGMLRRREEYEASIGKRVATMSGKRVVTVSKKKNRRRSFGW</t>
  </si>
  <si>
    <t>E/K</t>
  </si>
  <si>
    <t>MEELDFSSKTTTSRLKLFGFSVDGEEDFSDQSVKTNLSSVSPERGEFPAGSSGRSGGGVRSRGGGGGGGERKYECQYCCREFGNSQALGGHQNAHKKERQQLKRAQLQATRNAAANFSNAGSASQFLRNPIVSAFAPPPHLLSSSAVPQPMGGPWMYLPRVSPSQLHVSHGCVIQDGSGGAGAGGFSYEYGARDSGFGVVGAQMRHVQAHGPRPSVNGFSREVGTTFDDGLGLDLHLSLAPAGH</t>
  </si>
  <si>
    <t>MVRVKQKNLESYRSNGTYPPTWRNPTTSFAPDQHRVSIHSSLKSKTKRRRLYKEADDNTKLRSSSSTTTTTTTMLLRISGNNLRPLRPQFLALRSSWLSTSPEQSTQPQMPPRVPNLIGGSFVESQSSSFIDVINPATQEVVSKVPLTTNEEFKAAVSAAKQAFPLWRNTPITTRQRVMLKFQELIRKNMDKLAMNITTEQGKTLKDSHGDIFRGLEVVEHACGMATLQMGEYLPNVSNGVDTYSIREPLGVCAGICPFNFPAMIPLWMFPVAVTCGNTFILKPSEKDPGASVILAELAMEAGLPDGVLNIVHGTNDTVNAICDDEDIRAVSFVGSNTAGMHIYARAAAKGKRIQSNMGAKNHGLVLPDANIDATLNALLAAGFGAAGQRCMALSTVVFVGDAKSWEDKLVERAKALKVTCGSEPDADLGPVISKQAKERICRLIQSGVDDGAKLLLDGRDIVVPGYEKGNFIGPTILSGVTPDMECYKEEIFGPVLVCMQANSFDEAISIINKNKYGNGAAIFTSSGAAARKFQMDIEAGQIGINVPIPVPLPFFSFTGNKASFAGDLNFYGKAGVDFFTQIKTVTQQWKDIPTSVSLAMPTSQKQ</t>
  </si>
  <si>
    <t>T</t>
  </si>
  <si>
    <t>downstream of gene</t>
  </si>
  <si>
    <t>MKMLRALLLCLSLVFFLAFQIVVSEIQLGSKLVVGENTLWVSNNGDFALGFFNPPGLLNRFSIGIWFNSNSIPYDQRKVVWVAGAGVVVSDNSSYFELTRNGELVLFDSLLGVPVWNSKTNRFSVSSALLRDDGNLVLLKDREEIVWQSFGTPTDTLLPNQKFPAFEMLRAASENSRSSYYSLHLEDSGRLELRWESNITFWSSGNEVVKKKKKKKNIGAVLTSEGALFLEDQDLMRPVWSVFGEDHNDTVKFRFLRLDRDGNLRMYSWNEDSRIWKPVWQAVENQCRVFATCGSQVCSFNSSGYTECNCPFNAFVSVSDPKCLVPYQKPGCKSGFNMVKFKNLELYGIYPANDSVISQISSQRCKKLCLENSACTAVTYTNDGEPQCRMKLTRYISGYSDPSLSSISYVKTCLDPIAVDPNNVSKESPVTVTKSHSICIPCLVGATSTTLVLFLGFQLGIVVYIYRRKKKLAKKKAERFSKATNPKGVMIFSVDEIKAMTDNFDNNIGPQIFKGVMPENELVAVKEVEATLTEERKFRSSASKIGTMHHKNLANLEGYCCELGRRFLVYEYAKNGSILDHIVDPLRSKKLTWRIRTDTCLSVAKALCYLHMECREFVSHGNLNCGNILLGEDLEAKLTEYGFGLCAADKDVEDFGKTVLALITGRYEPEGVVSEWVYREWIGGRKETVVDKGLEGCFDVEELERVLRISFWCVQTDERLRPSMGEVVKVLEGTLSVDPPPPPFACARSSPTNSSESSQSLYEP</t>
  </si>
  <si>
    <t>MEKTPFVLCFSVSRNQIPDYNPDEANWSEKILDHVGDFKSLEEVVSKLTENLNLTESQIASIWKSLIKAEEEAQQVPPPPPPPSAADVSSKSTRKKMKKQASKLQTQSQLLDPADVEAIESMKKEISTTMDLLKIVLQLHKVLFPTRVGAGQVRLAAGNNISGQVRASAGNIISGQVRAAAGNNISGQVRAGNIISEQAGLRKHVGNRWE</t>
  </si>
  <si>
    <t>MWNQKPCFRFEIDNFSEKKDVIASKAFVSGGCEWFLYLYPKGQSLNDDHMSLYLSVANSKSLGSGWKRSAKFYFSVLNESDKELYRSTISQEFCLFCVQALAWGIRKALPLSKFEEKGFLEKDKLIVEVYIKNFEAVDGEGGGVSKKEEEETVEIIGSQDYASQVTLVRKIFAEHPEIAEEFKPKNQVFKKEYMNILRNAYRKVSELAEVKMDWVKSKIEEVSLEIKKRNDEVSEVPLDNKIADDDDDDYDEWEQDIEERLKNLEGMEFDSKLDSLKSKLDEISLERKKSYDADGSRVQQLEERVKDIELILKSKLEEVSSEKKKKADADGSLEDRVKNLELMVSDLKVEVDNEKAKSSADGFLLVEEVA</t>
  </si>
  <si>
    <t>MDCKSSDSSGTDDDLPPSHRVPRGGGGGRGGRVAGNGRPLNLPPSYPKMYDDLAADMEAQIHQIEKEAYISVLRAFKAQGDAISWEKESVITELRKELSLSNEEHRELLGRVNSDDTIRRIREWRQSGGMQPSMRNAAQVVHDTLPSPSVSASMKTHKPNQPIPSQPFASSSPSFHPQADPTHPFASSTAKRGPVPIVKGKKHKPVFPGSSSTKHAPYHPSDQPPRGQVMNRLPSVPASSSEPTNGIDPESFLGRRVRTKWPEDNTFYDAIITQYNPVEGRHALVYDIATPSETWEWVRLSEISPGDIEWIGEDPGLGNRYNGQGHGLNRTTGPNCVPQRGSGLEKNTIRKGFRTSQNGTGKKKHLDIRIRQTDVLIREVERVLRSHNPDPYEVERAKRVLEEHEHALVGAIAKLGDISDGENEGAFRR</t>
  </si>
  <si>
    <t>MATVVYQSYFESQHFEPRALRLRLSSHTNPQLSTPLKSHFQNSSIAPQDNPITINAASLPSSSPNPSSNSDTNSGSWSFLESLSNSSSNDKEKKTLPLFQSPSSRRTLSDESLALCTESLGSETGSDIIHEDMFSISSELQTMETRTTSTTSNPSRQDRKRNTMASLPPPLTSMIGFDCIEVKSHRENGRLVMMATRPPPRNRCLQDRSNGCVRLAILIDSDDHIETETKEEKEEEEEETIETVRDNEEEIPEYKEEEEEKEEEIKVKGVEKVQRSRRCIEGDRENRGFLNWESLCVATS</t>
  </si>
  <si>
    <t>MATTEDTPASAGPRYAPEDPTLPQPWKGLIDGSTGILYYWNPETNVTQYERPSAPPPHSATTPKLAQIPVPSSGQGHQAQHEQAKPVGHVSQQHGFQQQPQQFPSQHVRPQMMQQHPAQQMPQQSGQQFPQQQSQSMVPHPHGHPSVQTYQPTTQQQQQGMQNQHSQMPQQLSHQYAHSQQHYMGFRPHMQTQGLQNSHQTPQGGPHGQQFPSQQEYNSLAPKREGDEFHGGKKTGFSQPHLPNSERSPSQNTHFEANAASQKTNANLAMAQKCNGPQANAAVTQFQQPGANLIHQQLGPRAPNQMDQTMLHQKSHVSPFQSNNTYENNLQSRPGNDSYVNMRMEVPVRGAQPLHPAAMPKDIRISGGPPTNADPAMGQTGHGTYGHAGPAFPNKSLVRPHFVTSPDVPHLSPVEIYRKQHEVTTTGENIPAPYITFESSGLPPEILRELLSAGFPSPTPIQAQTWPIALQSRDIVAIAKTGSGKTLGYLIPAFILLRHCRNDSRNGPTVLILAPTRELATQIQDEALRFGRSSRISCTCLYGGAPKGPQLKELERGADIVVATPGRLNDILEMKMIDFQQVSLLVLDEADRMLDMGFEPQIRKIVNEIPPRRQTLMYTATWPKEVRKIASDLLVNPVQVNIGRVDELAANKAITQYVEVVPQMEKERRLEQILRSQERGSKVIIFCSTKRLCDHLARSVGRHFGAVVIHGDKTQGERDWVLNQFRSGKSCVLIATDVAARGLDIKDIRVVINYDFPTGVEDYVHRIGRTGRAGATGVAFTFFTEQDWKYAPDLIKVLEGANQQVPPQVRDIAMRGGGGGGPGYSQDRRGMVNRFDSGGGGTRWDSGGGFGGRGGGFSGREGGFGGREGGFGGREGGFGGRGGRFGMRDDSFGRGGNRGRGFTGPDAGHMNVGGRGGFGRFGNNNNMESRGFGRGSGRGFGRGVGRFDNRRGRSRSRSPDLVRPRRRSSSYSRSRSRSGSYSRSRSRSRSWSRSRSRSPRHSRDRGGHNRSRSYSRSPSPVYERRDRAPRVSGFDIKPPVESVVNLDMNAAAAIENVVPTSLSERQGNGVVESEVEAALVRPVVDEEP</t>
  </si>
  <si>
    <t>MDEKGRSLKNNNMEDEMDLKRGPWTAEEDFKLMNYIATNGEGRWNSLSRCAGLQRTGKSCRLRWLNYLRPDVRRGNITLEEQLLILELHSRWGNRWSKIAQYLPGRTDNEIKNYWRTRVQKHAKQLKCDVNSQQFKDTMKYLWMPRLVERIQSASASSAAAATTTTTTTTGSAGTSSCITTSNNQFMNYDYNNNNMGQQFGVMSNNDYITPENSSVAVSPASDLTEYYSAPNPNPEYYSGQMGNSYYPDQNLVSSQLLPDNYFDYSGLLDEDLTAMQEQSNLSWFENINGAASSSDSLWNIGETDEEFWFLQQQQQFNNNGSF</t>
  </si>
  <si>
    <t>MSLVSGARDMGFDDNNNNKNNKDGDDENSSSRTRADDDALSRQMSESSLCATEEEEDDDSKLQLGPQYTIKEHLEKDKDDESLRKWKEQLLGSVDVTNIGETLDPEVRIDSLAIISPGRPDIVLLVPENGNPKGMWFTLKEGSKYNLKFTFHVNNNIVSGLRYTNTVWKTGVKVDRAKEMLGTFSPQLEPYNHVMPEETTPSGMFARGSYSARTKFLDDDNKCYLEINYSFDIRKEWPAL</t>
  </si>
  <si>
    <t>MSKQTYKVCFCFRRRFRYTASEAPREIKTIFEKYSENGVMTVDHLHRFLIDVQKQDKATREDAQSIINSASSLLHRNGLHLDAFFKYLFGDNNPPLALHKVHHDMDAPISHYFIFTGHNSYLTGNQLSSDCSEVPIIDALKKGVRVIELDIWPNSNKDDIDVLHGMTLTTPVGLIKCLKAIRAHAFDVSDYPVVVTLEDHLTPDLQSKVAEMVTEIFGEILFTPPVGESLKEFPSPNSLKRRIIISTKPPKEYKEGKDVEVVQKGKDLGDEEVWGREVPSFIQRNKSEAKDDLDGNDDDDDDDDEDKSKINAPPQYKHLIAIHAGKPKGGITECLKVDPDKVRRLSLSEEQLEKAAEKYAKQIVRFTQHNLLRIYPKGTRVTSSNYNPLVGWSHGAQMVAFNMQGYGRSLWLMQGMFRANGGCGYIKKPDLLLKSGSDSDIFDPKATLPVKTTLRVTVYMGEGWYFDFRHTHFDQYSPPDFYTRVGIAGVPGDTVMKKTKTLEDNWIPAWDEVFEFPLTVPELALLRLEVHEYDMSEKDDFGGQTCLPVWELSEGIRAFPLHSRKGEKYKSVKLLVKVEFV</t>
  </si>
  <si>
    <t>MMDDKARKEEEHHVSHQHNHSPLQRDGNSAEIAQGQELSSPGRDLWRRGLVLDLPSTTPEDTTRDDLFRRNASLTSSPVAKRVNFSPMSSPRVGQRGASLSPSSSTSSSSRNKPNSLKNLIPKLSFKNRNSNNDNVDIEKAADLGFVSSPSSGNGRDRSTWTLTNILTPRLKKTESLPVTPIAHSNPESTHGRFAVDLVTSTKKGPPLPIHRSRSVPAFNKDGSQRQLGVFRVIPTPNMSPTRNTIKLNDANVDGAEDVPEEEAVCRICLVELGEDSEAFKMECLCRGELALAHKECTIKWFTIKGNRTCDVCKQEVQNLPVTLLRMQNSRGSIGAPDAEAAHYSLWQDVPILVIVSMLAYFCFLEQLLLTKMQSGAIAVSLPFSCVLGLFASMTATTMVPKRYVWIYATTQFGLVVFFSHIFFTLVRMQPVVAILLATIVGFGLTMSGTTGIVEFSKWRRSNRTAELPSSSQVDQPLVETTDQNISGSRN</t>
  </si>
  <si>
    <t>MRGGGRRRSNGGGSSGKNKAKSPGQSTRTNHNSAAGSSSGGRHRRQNNTTLFVEGGILSDYRKDPNFSTPSRGGSSSGKGLRSRSIERVKASASTSGPRKCSGNTYVYQYPSIDFEEGLDRRSGVESDQMNESPLVLGKSEATQIVAFLDQTPSSSKGIKVSYDYEYEPSYVLGDDSHKGLGFCDDSDATPSGSLSIPKALGDQGGSFSHEEEGDAVDESGGNDDELMPDVVKTPKRRNSGFISIGGMKLYTEDVSGEESDGEEEMNDDDDDESGDEGSSGSSELSESDSSEDMFGSYSEIDDDVAKDYLEGIGGSEIMLDAHWLAEQSLDKLDLSSDDSSSSDSSDRKTRKLTGIRLQKASMEYGKKKTTRSGYSGHGKSTNPLAMDDLMFVKDPRSLSGKKNKKKEVAKFPQSWPSRAPKSKNSRSFPGENKKHRKEYIALKRRERMLQRGVDLADINSQLENFVLENVDMHCFQRMHNRDCSQVRRLADVYRLSSSCNGSGKKSFVTVTRTYQTCMPSASDKLRIEKLIGAGDEDCDFAVSGGVKGKSGSLDRKKAKDSAKKRPTREERERNKSNGKKSSYADQPVSFVSSGIIDSEIAVAKTSVEKVAKEVAETTPGTSNGADIGAFEVHTRGFGSKMMAKMGFIDGGGLGKDGKGIAQPIEAVQRPKSLGLGLDFSIDTEDPSPSSNNNNNAKRNRSSSSGKHGKRITHDNGASGSGRIRDKRLGAFEQHTTGFGSRMMARMGFVEGSGLGRESQGIVNPLVAVRRPRARGIGAEG</t>
  </si>
  <si>
    <t>METTPETQSKTHRLPAGREDWWSEDATATLIEAWGDRYVNLNRGNLRQNDWKEVADAVNSSHGNGRPKTDVQCKNRIDTLKKKYKTEKAKPLSNWCFFDRLDFLIGPVMKKSSGAVVKSALMNPNLNPTGSKSTGSSLDDDDDDDDDDEEDDDDAGDWGFVVRKHRKVEDVDSSEGSAFRELARSILKLGEAFERIEGKKQQMMIELEKQRMEVAKELELQRMNMLMEMQLELEKSKLGKRRAASGKKL</t>
  </si>
  <si>
    <t>MAATMVKHEILNYSEDEEENYSDEGDWGDWKADDNGIEGGEEEEEDDGDDSESDFLCLFCDSHFVSCDLLFEHCRLSHGFDFHGVRKELKLDFYSSFKLINYIRSQVAENMCFSWKIEADDYKDVKFPWDEEKYLKPFWQEDSLLYSFADDEEDEEVTFDREEVMEELQKLGDLSIDVEALGESSMSNSDKCNINGSKDVTSLSNCNGLKQSSADDLIVNGKDAEPKVCDGRLVNRNIRKVNENYFGSYSSFGIHREMLSDKVRTEAYRDALLKNPTLLNGSVVMDVGCGTGILSLFAAKAGASRVVAVEASEKMAKVATKIAKDNKVFNDNEHNGVLEVAHSMVEELDKSIQIQPHSVDVLVSEWMGYCLLYESMLSSVLYARDRWLKPGGAILPDTATMFVAGFGKGATSLPFWEDVYGFDMSSIGKEIHDDTTRLPIVDVIAERDLVTQPTLLQTFDLATMKPDEVDFTATATLEPTESEAKTRLCHGVVLWFDTGFTSRFCKENPTVLSTSPYTPPTHWAQTILTFQEPISVAPASVLSGNDRREAIGTEECPASSIHLRVSVARAHEHRSIDISLEATGLSSKGQKRHWPVQIFNL</t>
  </si>
  <si>
    <t>E/G</t>
  </si>
  <si>
    <t>actually upstream</t>
  </si>
  <si>
    <t>D/S, S-rich</t>
  </si>
  <si>
    <t>MASDRGSAASGGKPIWMKHAEDAKIKDEGEKDAAAKAAFEATFKGVDQTTHLIEPVAPVPESAPESDSDSDDDDDDESDYLSRKPIGPVDPSKSTASGAGIGGGTACVPSTFVVVTKDSDGRKVPNGGALIRVKVSPGVGVGGTDQEGVVKDVGDGSYAVTYVVPKRGNYMVNIECNGNAIMGSPFPVFFSQGSSSTGLMGSAPASYSNLINQTMPNMPNYTGSVSGAFPGLLGMVPGIASGPSGGAILPGVGASLGEVCREYLNGRCVNSMCKLNHPPQNLLMTAIAATTSMGNLSQVPMAPSAAAMAAAQAIVAAQALQAHASQMQAQAQSNKGSLGSPEKGENGDLKKFLQVSNLSPSLTTEQLRQLFSFCGTVVDCSITDSKHIAYIEYSNSEEATAALALNNTEVFGRALNVEIAKSLPHKPSSNNSSSSLPLMMQQAVAMQQMQFQQAILMQQAVATQQAANRAATMKSATELAAARAAEISRKLRPDGVGNDEKEADQKSRSPSKSPARSRSKSKSPISYRRRRRSPTYSPPFRRPRSHRSRSPLRYQRRSTYEGRRRSYRDSRDISESRRYGRSDEHHSSSSRRSRSVSPKKRKSGQEDSELSRLRRDSSSRGEKKSSRAGSRSPRRRKEVKSTPRDDEENKVKRRTRSRSRSVEDSADIKDKSRDEELKHHKKRSRSRSREDRSKTRDTSRNSDEAKQKHRQRSRSRSLENDNGSHENVDVAQDNDLNSRHSKRRSKSLDEDYDMKERRGRSRSRSLETKNRSSRKNKLDEDRNTGSRRRRSRSKSVEGKRSYNKETRSRDKKSKRRSGRRSRSPSSEGKQGRDIRSSPGYSDEKKSRHKRHSRSRSIEKKNSSRDKRSKRHERLRSSSPGRDKRRGDRSLSPVSSEDHKIKKRHSGSKSVKEKPHSDYEKVDDGDANSDSSQQERNLEGHLLSLDSMSSQDVEKSKENPPSSSSVERGDANDDEKFKIEEKRIILKS</t>
  </si>
  <si>
    <t>MVLRSSISNTRKLFQKTIDNFKSFFFNNGTYHKLPKTPNNTSTNINNDHPNSNIITSSSSSIHKQFQPKPKDYVTTNKASSLQPRIGDRDETLFSQPKVNLVRTKLKEMEKMMNDDIISDEYYVSDVIEFLHCYSRLRYTAYLDVVENFFMEVYSDFFSPHHLVGTRTAVQRRYPAVVGIGSYGGHKH</t>
  </si>
  <si>
    <t>MSKAWGGIGIGAWADEAERADEEQAAEATAATADTQSFPSLREAAAATATSGKSRKMKKMSLSEFTTGAYTAPGGRNSVGLTQQEILQLPTGPRQRSEEEMQPGRLGGGFSSYGGRSGGRIGRDRDDSDGSWSGGGGGGGRRPYGGGFDDDRRGNQSRVSDFPQPSRADEVDDWGKEKKPLPSFDQGRQGRYSGDGGGFGGGGSGFGGGGGGGGGGLSRADDVDNWGAGKRQAPVRSSTFGSSFGDSGQEERRRLVLEPRKVESGGSETPPVVEKTSKPNPFGAARPREDVLAEKGLDWKKIDSEIEAKKGSSQTSRPTSAHSSRPSSAQSNRSESSGLNNVVKPRPKVNPFGDAKPREVLLEEQGKDWRKMDLELEHRRVDRPETEEEKMLKEEIEELRKKLEKESVAPEIKESDQEPGSNNNHNDLPEIIRGKEKDLEILTRELDDKVRFRQKPVERPGSGAGRTGTYSERTHSRAGSIDETRSFESTERPRSRGAVDAWVRPANEQRRNFQGTKERGFFSNRSSSREGW</t>
  </si>
  <si>
    <t>D/G</t>
  </si>
  <si>
    <t>MEVNYERLRGSYNDYRKLELGLGEFGDDFVGLPDDPFCMNIRSTLNSISDWFHENQIGLVSEDHTLPEDPFCMRVRSTLNTISDWFHENQKEIGVVDQMLFETLSWFYNNDDDDGDDDDDGGGGGEAHDAFELVLPYLELKEILAVEVVCRSLRDSVGKEPFFWTSIDLNDSFLQYRVTDESLLKLTRRALGGVRCLNLGGCVGITDYGLKQVLASNPHLTKLSVSGCLRLSTAGLVSTLRDLKSSNRLGVKSLITGGALYFTKEQFKELNLLLGGDAKVGLQERKKRFYTSCRSEFYLEDDRVTDLEICPWCEKPSLVFDCPADTCPLKGQYPYSKSSCRACVVCIERCHECGSCLNDCENKPFCFAFSCVVCIEKRSNRL</t>
  </si>
  <si>
    <t>MGGGGNLVDGVRRWLFQRPSSSSSSSSSNNNNNNHEQPIFNSSSFSSSSNPNHSANSGELIIEEDLDFSGLTLINVPKRNHLPMDPHKKGETEFFTEYGEANRYQIQEVVGKGSYGVVASAVDSHTGERVAIKKINDVFEHVSDATRILREIKLLRLLRHPDVVEIKHIMLPPSRREFRDIYVVFELMESDLHQVIKANDDLTPEHYQFFLYQLLRGLKYVHAANVFHRDLKPKNILANADCKLKICDFGLARVSFNDAPTAIFWTDYVATRWYRAPELCGSFFSKYTPAIDIWSVGCIFAEMLLGKPLFPGKNVVHQLDLMTDFLGTPPPESISRIRNEKARRYLSSMRKKQPVPFSHKFPKADPLALRLLERLLAFDPKDRASAEDALADPYFSGLSNSEREPTTQPISKLEFDFERKKLVKDDVRELIYREILEYHPQMLEEYLRGGDQLSFMYPSGVDRFKRQFAHLEENQGKPGAAGGGRSTALHRHHASLPRERVPAPNGETAEESSDVERRAAAAVASTLESEEADNGGGYSARNLMKSASISGSKCIGVQSKTDKEDTIAEEEDNETVAELTDKVASLHNS</t>
  </si>
  <si>
    <t>H/S</t>
  </si>
  <si>
    <t>MKRKHYFEFNHPFNPCPFEVFCWGTWKAVEYLRIENGTMTMRLLENGQVLDDIKPFQRLRIRSRKATLIDCTSFLRPGIDVCVLYQRDEETPEPVWVDARVLSIERKPHESECLCTFHVSVYIDQGCIGLEKHRMNKVPVLVGLNEIAILQKFCKEQSLDRYYRWRYSEDCSSLVKTRLNLGKFLPDLTWLLVTSVLKNIVFQIRTVHEKMVYQIVTDEDCEGSSSSLSAMNITVEDGVVMSKVVLFNPAEDTCQDSDVKEEIEEEVMELRRSKRRSGRPERYGDSEIQPDSKDGWVRMMPYRYNIWNVSSDDDDEEEDCEDDKDTDDDLYLPLSHLLRKKGSKKGFSKDKQREIVLVDKTERKKRKKTEGFSRSCELSVIPFTPVFEPIPLEQFGLNANSLCGGVSGNLMDEIDKYRSKAAKYGKKKKKKIEMEEMESDLGWNGPIGNVVHKRNGPHSRIRSVSRETGVSEEPQIYKKRTLSAGAYNKLIDSYMSRIDSTIAAKDKATNVVEQWQGLKNPASFSIEAEERLSEEEEDDGETSENEILWREMELCLASSYILDDHEVRVDNEAFHKATCDCEHDYELNEEIGMCCRLCGHVGTEIKHVSAPFARHKKWTTETKQINEDDINTTIVNQDGVESHTFTIPVASSDMPSAEESDNVWSLIPQLKRKLHLHQKKAFEFLWKNLAGSVVPAMMDPSSDKIGGCVVSHTPGAGKTFLIIAFLASYLKIFPGKRPLVLAPKTTLYTWYKEFIKWEIPVPVHLLHGRRTYCMSKEKTIQFEGIPKPSQDVMHVLDCLDKIQKWHAQPSVLVMGYTSFLTLMREDSKFAHRKYMAKVLRESPGLLVLDEGHNPRSTKSRLRKALMKVDTDLRILLSGTLFQNNFCEYFNTLCLARPKFVHEVLVELDKKFQTNQAEQKAPHLLENRARKFFLDIIAKKIDTKVGDERLQGLNMLRNMTSGFIDNYEGSGSGSGDVLPGLQIYTLLMNSTDVQHKSLTKLQNIMSTYHGYPLELELLITLAAIHPWLVKTTTCCAKFFNPQELLEIEKLKHDAKKGSKVMFVLNLVFRVVKREKILIFCHNIAPIRLFLELFENVFRWKRGRELLTLTGDLELFERGRVIDKFEEPGGQSRVLLASITACAEGISLTAASRVIMLDSEWNPSKTKQAIARAFRPGQQKVVYVYQLLSRGTLEEDKYRRTTWKEWVSSMIFSEEFVEDPSQWQAEKIEDDVLREIVEEDKVKSFHMIMKNEKASTGG</t>
  </si>
  <si>
    <t>total</t>
  </si>
  <si>
    <t>MAESGDFNGGQPPPHSPLRTTSSGSSSSNNRGPPPPPPPPLVMVRKRLASEMSSNPDYNNSSRPPRRVSHLLDSNYNTVTPQQPPSLTAAATVSSQPNPPLSVCGFSGLPVFPSDRGGRNVMMSVQPMDQDSSSSSASPTVWVDAIIRDLIHSSTSVSIPQLIQNVRDIIFPCNPNLGALLEYRLRSLMLLDPSSSSDPSPQTFEPLYQISNNPSPPQQQQQHQQQQQQHKPPPPPIQQQERENSSTDAPPQPETVTATVPAVQTNTAEALRERKEEIKRQKQDEEGLHLLTLLLQCAEAVSADNLEEANKLLLEISQLSTPYGTSAQRVAAYFSEAMSARLLNSCLGIYAALPSRWMPQTHSLKMVSAFQVFNGISPLVKFSHFTANQAIQEAFEKEDSVHIIDLDIMQGLQWPGLFHILASRPGGPPHVRLTGLGTSMEALQATGKRLSDFADKLGLPFEFCPLAEKVGNLDTERLNVRKREAVAVHWLQHSLYDVTGSDAHTLWLLQRLAPKVVTVVEQDLSHAGSFLGRFVEAIHYYSALFDSLGASYGEESEERHVVEQQLLSKEIRNVLAVGGPSRSGEVKFESWREKMQQCGFKGISLAGNAATQATLLLGMFPSDGYTLVDDNGTLKLGWKDLSLLTASAWTPRS</t>
  </si>
  <si>
    <t>MAVSNSLTISPRKLRSDLYSYSYQNNSKTPLVISVLSSLIDRTLTRNERISRRALPSSGAGGKTQIFDCREIPDMTIQSYLGRIFRYTKAGPSVYVVAYVYIDRFCQTNPGFRISLTNVHRLLITTIMIASKYVEDLNYRNSYFAKVGGLETEDLNKLELEFLFLMGFKLHVNVSVFESYCCHLEREVSFGGGYQIEKALRCAEEIKSRQMIIQDPKHHHHHHQLARILL</t>
  </si>
  <si>
    <t>S/R</t>
  </si>
  <si>
    <t>MDLVESFSHGDPDTPRFSDDFGSGSACSTPFVSAPSSPGRGPPPGYFFSAPSSPMHFFLCSASSSSENPKKLDTSSCGDFEFDFSSRLSSSSGPLGGVSMTSAEELFSNGQIKPMKLSSHLQRPQILSPLLDLENEEEDDDDETKPNGEMKRGRDLKLRSRSVHRKARSLSPLRNAAYQWNQEEGEEEEVAGEREVKECIRKLQEDENVPSAETTPSCSASSSRSSSYGRNSKKWIFLKDLLHRSKSEGRGNGKEKFWSNISFSPSNFKDKKLKSSQLEEKPIQETVDAAVESKKQKQKQPPAKKAPVNGKPTNGIAKRRGLQPSAHELHYTTNRAQAEEMKKRTYLPYRHGLFGCLGFSSKGYSALNGLARSLNPVSSG</t>
  </si>
  <si>
    <t>METRSVKRKKKKKEEEANWFIRVDRISNLPDSLNHQILLLLPLKSAAQASLLSKRWRSLFLSLPDLDFTSINDLKNPKSFSSNSIYKVLSLRSHRDSNNLRSLRFRVPVTFTSLNSLIRLAVTHQVQDLDIEVTTKDYFNFPRWIVTSQNLRALTLKSANLGFRLPPSSSARGGFQKLTSLSLSRVILHNQPCLSDFFTDPSFPLLEKLTLECCFGLKELKVSCRLLQEFSLKNSLQLEGLEVSGNKLQKLKVESCFYSYSEKSFVKINTPNLKTFLWNSNAVTTSVHFLDKLVCLRKAFVKVFWHHQDLNSQIQSLFTLLSGLCHSYKLQLGNQSVEILSSKKGLLKNHLLPFHNMRFLELQTRLNRHNVQTLSCLFKSCPMLNILTVKIIDDQTSERRQWNKDLWDMSNSEIQYWESQAYELESFLNHLEFVEIHGFVECENEMSLAIFLLRHGKALIKMTLRSSFLCRDSLRRQMIRSQLTGFSMASSKAKISFH</t>
  </si>
  <si>
    <t>MGCVSSNLLNHDEDFSQIGGGSSAFGHHIVKLTSTTYGLLTLDPPPPPSPPMTPPEKFTVDTKSKSIWSEPRVIKSEPEIINSWELMSGLDGESFRFTPLPKTPVKYKVFGGENKENSDPSRRNPRKNLNDEVLKPLDLNREDSDSNSRSPRKSFKPLDLKLDEKFERICPPGGENRVVMYTTSLRGVRQTFEACNAVRAAVESFGVVVCERDVSMDRRFREELVSLMAKRVGDEGVAALPPRVFVKGRYIGGGEEVLRLVEEGSFGELISGIPRKKAGGCESGACDGCGGLFFLPCFRCNGSCKMVKGWGSASVVVRCNECNENGLVPCPICS</t>
  </si>
  <si>
    <t>Q/S</t>
  </si>
  <si>
    <t>MGGGGGSVSNANGGVPASSRKVIQDLKEIVECSELEIYAMLVECDMNPDEAVNRLLSQDTFHEVKSKREKKKETKDHADSWTRNVPNRGARSGNDSYNTSRGGRNKYKSNETGKIQGVPVNRRENGARNHLAGSSASSGLLGRLPGLLRRQPPSNSDLPSSKVKKAPTTPSDAVTLSSLPFPAYQSAWASANPGQRTMAEIVKMGRPNLQKNVALPRSSEAQESSSKAPLKDECPSIEKQDVSYLSSSVLKPSAESKISSDQFSESQHLDETLLDDIHRETKTYPTGSPPDVDHNPLASVSSRNLVDDESRDSLVCDDENNKAERHSYEENQDEDVSTSVATGFQQLTIYNEEEQEALPKEEKHAVIIPNHLQVHTSECLHLMFGCFSSGIGSGQPSALNDNLEEPLVAEDDSSFRHPDTNFYGEEEAEQPRNAVTNEQVSYQIDSSYRFENNQLFHPPSETNPQRQNLDTYPNIMQQGYTSSLPNTLLPSGIQDGRESNLHYSPFTTLYNTEISMAEALRAASISPQNAIPSAGQQAATLAQHLALNPYSHQPEMPLGHYGNLISYPFMAQCYNPFMLSAFQQVFPTGNHQSLVDMLMQYKTQTTAPPVPPPSAYGFGGGAVSSNNFPLNPTSAANSYEDVLSSQFNESNHLASSLQQQNEKTTAWHQGQQANSRVVPGSGYYSYPGHQNQQPPGFRQAQQLQHQQQSSQQQQQQQHYGGHGYVSPYHSQAVMSLEHLHHQYQQQQNARDASKQSQQ</t>
  </si>
  <si>
    <t>MRSGGESERTVMGFVVVVVVVVMRGGEIDAGAAFEGGEESGYYGCADPASGVVDLFHGSRRANVGGDADAFVHGFWIRLAFQKTTKKRRSWDGSIYYRNNDFEPRKCKYKYIKRLLFVRNSASGVVVS</t>
  </si>
  <si>
    <t>V</t>
  </si>
  <si>
    <t>MEGGSASGSASALSNDENLVVSCEDSSSPIGNELELGLTLSLGRKGYRDCRVYADDSSSSSSSSSLSRASVIAGIKRTADSMAATSGQVVGWPPIRTYRMNSMVNQAKASATEDPNLEISQAVNKNRSDSTKMRNSMFVKVTMDGIPIGRKIDLNAHKCYESLSNTLEEMFLKPKLGSRTLETDGHMETPVKILPDGSSGLVLTYEDKEGDWMLVGDVPWGMFIGSVRRLRIMKTSEATGKAQMIL</t>
  </si>
  <si>
    <t>MGAHSVFLILFSVIAIAIVVHGQGQAGFISIDCGSPPNINYVDTDTGISYTWDAPFINAGVNLNVSEEYGYPKNPVLPFPLADVRSFPQGNRNCYTLTPSDGKGNLYLIRASFMYGNYDGKNALPEFDLYVNVNFWTSVKLRNASENVIKEILSFAESDTIYVCLVNKGKGTPFISALELRPMNSSIYGTEFGRNVSLVLYQRWDTGYLNGTGRYQKDTYDRIWSPYSPVSWNTTMTTGYIDIFQSGYRPPDEVIKTAASPKSDDEPLELSWTSSDPDTRFYAYLYFAELENLKRNESREIKIFWNGSPVSGAFNPSPEYSMTVSNSRAFTGKDHWISVQKTAESTRPPILNAIEIFSAQSLDEFYTRIDDVQAIESIKSTYKVNKIWTGDPCSPRLFPWEVLLMSLFLYFAARRNLSSSGLHGPIAFAFRNLSLLESLDLSNNNLKGIVPEFLADLKYLKSLNLKGNNLTGFIPRSLRKRATANGLALSVDEQNICHSRSCRDGNRIMVPIVVSTLVIILIAALAIICIMRRESKIMYSGAYSGPLLPSGKRRFTYSEVSSITNNFNKVIGKGGFGIVYLGSLEDGTEIAVKMINDSSFGKSKGSSSSSSSSQVSKEFQVEAELLLTVHHRNLASFVGYCDDGRSMALIYEYMANGNLQDYLSSENAEDLSWEKRLHIAIDSAQGLEYLHHGCRPPIVHRDVKTANILLNDNLEAKIADFGLSKVFPEDDLSHVVTAVMGTPGYVDPEYYNTFKLNEKSDVYSFGIVLLELITGKRSIMKTDDGEKMNVVHYVEPFLKMGDIDGVVDPRLHGDFSSNSAWKFVEVAMSCVRDRGTNRPNTNQIVSDLKQCLAAELAREPKSNHEKKEVVKEKYTKTKSTVQNYSSNEYNSSSGSVSLSFGDYSTFGPMAR</t>
  </si>
  <si>
    <t>MSSPGEFYNSLPPITKAYGTLCFFTTVATQLGLVAPVHIALIPELVLKQFQIWRLITNLFFLGGFSINFGIRLLMIARYGVQLEKGPFERRTADFLWMMIFGSFTLLVLSVIPFFWTPFLGVSLVFMLLYLWSREFPNANISLYGLVTLKAFYLPWAMLALDVIFGSPIMPDLLGIIAGHLYYFLTVLHPLATGKNYLKTPKWVNKIVARWRIGAPVASVRQAGGVGAAGPGAGGGVGGGGAYSSARAPPESSNTAFRGRSYRLTD</t>
  </si>
  <si>
    <t>MKLHLHPLSLVFFFFFFFFRPTMSSNQHDYSDALSKSILFFEGQRSGYLPNDQRMTWRRNSGLSDGWTHNIDLTGGYYDAGDNVKFNFPMAFTTTMLAWSVIEFGEFMPSSELRNSLVALRWSSNYLLKSVSQLPNRIFVQVGDPIADHNCWERPEDMDTPRTAYAVNAPNPASEVAGETTAALSAASIAFRSSDPGYSQTLLQNAVKTFQFADMYRGAYSSNDDIKNDVCPFYCDFNGFQDELLWGAAWLRKATGDESYLNYIESNREPFGANDNVDEFGWDNKVGGLNVLVSKEVIEGNMYNLEAYKASAESFMCSLVPESSGPHVEYTSAGLLYKPGGSQLQHATTISFLLLVYAQYLSRSSLSLNCGTLTVPPDYLRRLAKKQVDYILGNNPMGLSYMVGYGERYPKRIHHRGSSLPSIVDHPEAIRCKDGSVYFNSTEPNPNVLIGAVVGGPGEDDMYDDDRSDFRKSEPTTYINAPFVGVLAYFAANPGSS</t>
  </si>
  <si>
    <t>MAPKAEKKPAEKAPAPKAEKKIAKEGGTSEIVKKKKKTKKSTETYKIYIFKVLKQVHPDIGISGKAMGIMNSFINDIFEKLAQESSRLARYNKKPTITSREIQTAVRLVLPGELAKHAVSEGTKAVTKFTSS</t>
  </si>
  <si>
    <t>K/T</t>
  </si>
  <si>
    <t>K/M</t>
  </si>
  <si>
    <t>MNKQPSLRRSLSTPSLCGGGSTTAECCGGTTASCAALCLCAPCSVVNLVVLAVYKLPRGLCRRAIRRIRRKRLAKKEFVESGREFGRGGSSQFAVHPLESRDEEEEEEEEDEAVIALEKEMWSRFYSGGFWRSLSQAETASSPKNN</t>
  </si>
  <si>
    <t>MELALSLGDNTKKQFSFMEKNSKINNPSVSSTSTSEKDLGFCMALDVAFGGHRSLSSSSSPSVEDEKKKPAPRAKKSDEFRVSSSVDPPLQLQLHFPNWLPENSKGRQGGRMPLGAATVVEEEEEEEEAVPSMSVSPPDSVTSSFQLDFGIKSYGYERRSNKRDIDDEVERSASRASNEDNDDENGSTRKKLRLSKDQSAFLEDSFKEHSTLNPKQKIALAKQLNLRPRQVEVWFQNRRARTKLKQTEVDCEYLKRCCESLTEENRRLQKEVKELRTLKTSTPFYMQLPATTLTMCPSCERVATSAAQPSTSAAHNLCLSTSSLIPVKPRPAKQVS</t>
  </si>
  <si>
    <t>MGGGEKRKSSFKNLANAKKRRTGPHLPSSILKTIANEKRPLNSDEGDDEIDSAYGDFYEYEEGVPEEESRKNNRYERVVNYEFELAEDCEDENVESEDDDDDDDDDDDDRHSRMLKNVTELPISAFQGESKNKRVVFTEPYPESEFNPTRDVLEGKSLTTIDDFMEPLQGLHGNSQLSNMISRMRKDTQSLVHAPLPKPEQERLERDVANELVYKGFDIWVPLVKRNREAPTIYFNQDVNVGYSTVGAIASQFHPRTEFEMKMASLLDDHEILEAHKEDGARLLEFNEVSMEDHIKRRNHVAKMRSMLFRVDLKHKRIKQIKSKTYHRLKNKDLNQSGVGAFMEPAMAKEEAKKQEARRVKERMTLKHKNTGQWAKRMLSRGLNRKYDVTQAALSKQLQIHATLSRKMNSTKDESSSDEEDLNDGSDQDTSKLIAEAKEKILKTVDDDEVPISRLMSLPFMARAVKKKNEEAKEEGKRDIEELEKFGGAETSKKSTNVVGRRVFGAEAPKESEKESDNLFDNSDSSDNDMEDNELEAVKDNASPARNTETIMEAEKLDDIAGNPASKTTFDVALYASGSWKKMTGCKNAESKKASKTHVPISQSQDKKESSDSESDDSESDDSESEAEQMVDGILTCGSKETYEIPCQAELVSRAFAGDDVEGDFEKDKQEVLNQEVPEPEKPVQVAGWGHWTNNQNKRGLPSRIVREHEEAKKTREQALRKRKDASFKHVIISEKVDKKAEKLQTKSLPYPYTSKEVFEQSMRMPIGPEFNPTTIVGVLNRPEVVKKAGVIIKPVKFEEVNPNDEHPRSHQKQKPKKKGGK</t>
  </si>
  <si>
    <t>MATQERPSSAKSEPRDASSSLSSRVKIDPSIKDKKKIATSSRPIMSDSKPRSSVSTVTAKSEAKPKVPINSVKTIATTSAAASLVKGKAQTTSTVVSLVKAKTTSATVSLVKGKAKREKKVYSLAGQKFDPPEEREPLRIFYESLSKQIPGSEMAEFWLMEHGMLSPEKAKRAFEKKQRKMKQIRMGTPSKSAPTFSSKAESSQRTSASKNNGLDARKKKKVVDDDDDDDDDFILSHKRRKV</t>
  </si>
  <si>
    <t>actually downstream</t>
  </si>
  <si>
    <t>MYKTKLIPVMNEDAVIVQQTDSIQDPKVTPDDTVVDSSGDVHEAIDDDVEASSPMELDSAVTNDARVLESERSEKDGVVGSEEEDEIKSEDVLIDKDDESSEVKEEEEEEDGSDDQSSELGSEADEKELDLGLKEEKKGVSDYKSLLSEFDDYVASEKMGSGVSRALSYGFEVGDLVWGKVKSHPWWPGHIFNEAFASPSVRRMRRIDHVLVAFFGDSSYGWFDPAELIPFEPNLEEKSQQTVSKHFVRAVEEAKDEASRRSALGLTCKCRNPYNFRPSNVEDYFAVDVPDYELQAVYSVDQIKNSRDKFLPAETISFVKQLALAPQECDPDSLKFMKKKAVVFAFRKSVFEEFDETYAQAFGTKSPRSSVSTLEPHNRAPPRAPLSGPLVIAETLGDLKSSKKPTKVKVSKKKDKYLLKRRDEAGDKSVQFGEIEASSEASHIQGIDGSLDGDFGLQRRAPTLQTPMKDEKSGIVSMDFASSNTAIPGKEFSASKPSLDEEKGLAEKSKERMEERAAVLPEHGKSEAMASLKPKEEAGTDLGSAGSSLQPLLESHTSASEGKSSTGSVIKKVKVAKRSSSEMSSENPPSEPKKKKKKKKEPDSDHPVKRKNLYSGEAGAKKLSQLGSAHLQTYMEADVPQLLSHLQDLSLDPFHGLSVASFGTARKFFLRFRSLNYQKSLSVSSSDATVENARDTKPSKPVKTVKRTEDPSKAGKKRLSSDRQDEIPSAKKLKKTNQLKSMASEKKIIREAKDSIKPIREPSRVVQAKPARGQTGKKTAPSVKVVEPTMLVMKFPPGTSLPSAALLKARFGRFGLLDQSAIRVFWKSSTCRVVFLYKADAQTAFRYATGNNTLFGNVNVKYFLRDVDAPKAEPREPENTKEDDEPQSQWLDQAPPLHQPTLPPPNVNLKSCLKKPVDDPSSSSNNGNGNRAAVRVKFMLGGEENSSKANTEPPQVTMTLNRNSGPSSSSSSVPMEFVSKKFQNVVHHQQLPPSTLPPILPLPPQYTKPQQLPIKPVDHVEPPMPPSRNFRGPIPAVSAGDISHQMLNLLSKCNEVVANVTGLLGYVPYHPL</t>
  </si>
  <si>
    <t>MVFVKSSKSNAYFKRYQVKFRRRRDGKTDYRARIRLINQDKNKYNTPKYRFVVRFTNKDIVAQIVSASIAGDIVKASAYAHELPQYGLTVGLTNYAAAYCTGLLLARRVLKMLEMDDEYEGNVEATGEDFSVEPTDSRRPFRALLDVGLIRTTTGNRVFGALKGALDGGLDIPHSDKRFAGFHKENKQLDAEIHRNYIYGGHVSNYMKLLGEDEPEKLQTHFSAYIKKGVEAESIEEMYKKVHAAIRAEPNHKKTEKSAPKEHKRYNLKKLTYEERKNKLIERVKALNGAGGDDDDEDDEE</t>
  </si>
  <si>
    <t>MSMVTVKVSNVSLEATERDLKEFFSFSGDIAYLETQSENDGSKLAYVTFKDLQGAETAVLLTGSTIVDSSVTVTMSPDYQLPPDALASIESLKESNKSSSPTREDVSVFRKAEDVVSGMISKGFVLGKDAIAKAKSLDEKHQLTSTASARVTSFDKRIGFTEKINTGTTVVSEKVKEVDQKFQVTEKTKSAIAAAEQTVSNAGSAIMKNRYVLTGATWVTGAFNRVSKAAEEVGQKAKEKVGLAEEEEEEKKKVVDEVAIVHLTESPKALDQSEQDSKLPESKSQPHKELNASVV</t>
  </si>
  <si>
    <t>MQNFWFAIFFFLLTCAPPSPLSYASTVTLSRRLLYDYESPLPLPLSPISPPFFPLESSPPSPPPPLPPTPPTTFAVFPTFPANISALVLPRSSKPHHTSPTLLLPALSAVLVIATVIGLALFLYGRHRGQTRHLKNSHCSSSNTSSYGDEQSHITTNFNMAATTSPSEVFYLNTEESDHIRTGGTFFLKQDSPEIRPLPPLPPRSFHHNNYETEVNEEDEEEEEDVFFSPMASLPGSANSSPSHSCSSSCSGWVSPARSFSITMSPPNPRYSDATNLQSPSPERLRVRKNYNGNGSSSLRMFSFWNQNMGFGFPRISSASTSPDRGFIRTPLSSLYSSVSTSPDGLFRKFLDSSPPIWNDFSRNVKSVLLSHTASSRRDFVINIGESSSQQSKVPALPPPTRPPPLVPPSQPFVVQNDVKKQSFSDQPPKQLHWERLRSSSSKLSKEMVETMFIANSSNPRDLPIQNQVLDPRKAQNIATLLQLLNLSTKDVCQALLDGDCDVLGAELLECLSRLAPSKEEERKLKSFSDGSEIGPAERFLKELLHVPFVFKRVDALLFVANFHSEIKRLRKSFSVVQVACEELRNSRMFSILLEAILKTGNMMSVRTNRCGDADAFKLDTLLKLVDVKGLDGRSSLLHFVVQEMMKSEGSVRALEGIRNLNTELSNVKKSADIEYGVLRSNVSRICQGLKNIEALLLLSEESGSYGDQWLKFKERMTRFLKTAAEEIVKIKIRESSTLSALEEVTEQFHGDASKEGHTMRIFMIVRDFLSVLDQVCKEMGD</t>
  </si>
  <si>
    <t>MEDTRSVASLMDSTSSKIQQLQKAFAELESQRAVTLNLKWKELEEHFHGLERSLKRRFHELEDQEKEYETKTRKAQELLEKKKAAVEAKEKAALERLQKKRDAAMFTINSALDKYNNAPVSKPSVGERWPQNAVEDSSNVFAADSITDDNPDGIVQDVQISPVMGNYEVKAYPQLLKLCGDMDSTGLHKFVSDNRKNLASLKEEIPMAFRAAANPASLVLDSLEGFYPMEAPTADGKKDANLLGMRRTCIMLMECLSILLSGLDRNCLAVVLSQNVKHRAKTIAEGWNPLLESLDMDACNGNSLEAHAFLQLLATFAIVADFKEDELLKLIPMVSRRRQAAELCRSLGLAEKMPGVIEVLVNSGKQIDAVNLAFAFELTEQFSPVSLLKSYLIEARRSSPQGRPGNASPAVQDEFNERELIGLKTVIKCIEEHSLEEQYPVEPLHKRILQLEKAKADKKRATEPMKPQPKRPRGAQPRVTDNNNNINNNKTGYGRVIPERYPQYVYDNRPFLSGPIMAAQPPPPPPPQTYTFNPAPAHGNFYANCYQYQAPPPPPYFH</t>
  </si>
  <si>
    <t>MSELCTNPKKPKLKEEDEEEEANVSCREEQEEVLVALVEHRSNEIERLNNHISNYQTKLIEAERSLQNSKAKLAQLRGVAVPSISGAKKDHKPLKTLRNVNVSEDYASPSPSKTLRPSDSSDHPRSSCGSSVSKAKTVVVKQKSETSRDSPNVKDRGIKRKFEQKEHKELIRLIARNSSPTTIKCHTSNQISSQHKRKLRSLILCPVNEQLFATSSLDGMVSLWQLQPGRLVASLLSTTDCLSRKQRRWAEDMAWHPSGNTLFSVYTADDGDSQISILNLNKTREVTFLENKPHVKGIINNIKFMPWENTCFVTGGSDHAVVLWNESDDEENKWKSKPLHRNLHSAAVMGVDGMKNKNVILSVGADKRIYGFDVQVGRADYKHQIDYKCMSVLANPCDFNLFMVQSGEPEKQLRLFDIRLRKTELHSFGWKQDSSESQSALINQSWSPDGLYITSGSVDPVIHVFDIRYNARKPTQSIKAHQKRVFKAEWHYSQPLLISISSDLNIGLHKIS</t>
  </si>
  <si>
    <t>MSSTRSRRKRDPEIVIARDTDSELSSSEEEEEEEDNYPFSESEEEDEAVKNGGKIELEKNKAKGKAPITVKLIKKVCKVCKQPGHEAGFKGATYIDCPMKPCFLCKMPGHTTMSCPHRVVTDHGILPTSHRNTKNPIDFVFKRQLQPRIPPIKPKYVIPDQVHCAVIRYHSRRVTCLEFHPTKNNILLSGDKKGQIGVWDFGKVYEKNVYGNIHSVQVNNMRFSPTNDDMVYSASSDGTIGYTDLETGTSSTLLNLNPDGWQGANSWKMLYGMDINSEKGVVLAADNFGFLHMIDHRTNNSTGEPILIHKQGSKVCGLDCNPVQPELLLSCGNDHFARIWDMRKLQPKASLHDLAHKRVVNSAYFSPSSGTKILTTCQDNRIRIWDSIFGNLDLPSREIVHSNDFNRHLTPFKAEWDPKDTSESLIVIGRYISENYNGTALHPIDFIDASNGQLVAEVMDPNITTITPVNKLHPRDDVLASGSSRSLFIWRPQDNTEMVEEKKDKKIIICYGDSKKKGKKQKRGSDDEDDEDDIFSSKGKNIKVNKYQAKTTKKTKT</t>
  </si>
  <si>
    <t>MVEVWWSLIGAAVPALIAGQAWRIKKRHGEEERIKSARGREKSSDEIFVCERVCTSKRMLKKVGAFSKDPIPDTCVTVCGVSELDACSDACARTVCVNQHQVANWNDICLRRCQSECLKLSSSSSSSRYS</t>
  </si>
  <si>
    <t>freq</t>
  </si>
  <si>
    <t>AA</t>
  </si>
  <si>
    <t>count</t>
  </si>
  <si>
    <t>notes</t>
  </si>
  <si>
    <t>MESLPHEVVERILEKTCCGFSAEIHGCIETMEIIDRISILPTKTIDTASAIRSREDYFNPDLKHLTTLVLGSSSSVTIPTPWEKDKEKEKEKEKEDEEFFLVSFDSCDGLVCLYKYWKSGYVVNPTTRWYRPLPLSQLQQLLISLGRSVFELGYTVCDIGFGKDKITGTYKPVWLYNSLEIGLENATTCEVFDFNTNAWRYVSPTAPYREETKILSFDLHTETFRVVSKAPFTNVKAFDIVMCNLGNRLCVSEKNWPNQVIWSFNSGNKTWHKMFSINLDVTSHWFGNHIAAVMPLALFYEKKKKKKLLFYCRVRSRTLMVYDPETESYDVAFNDYSIGYPLCYFQSLISIS</t>
  </si>
  <si>
    <t>MRTKTKLVLIPDRHFRRATFRKRNAGIRKKLHELTTLCDIKACAVIYSPFENPTVWPSTEGVQEVISEFMEKPATERSKTMMSHETFLRDQITKEQNKLESLRRENRETQLKHFMFDCVGGKMSEQQYGARDLQDLSLFTDQYLNQLNARKKFLTEYGESSSSVPPLFDVAGANPPVVADQAAVTVPPLFAVAGANLPVVADQAAVTVPPLFAVAGANLPVVADQAAVNVPTGFHNMNVNQNQYEPVQPYVPTGFSDHIQYQNMNFNQNQQEPVHYQALAVAGAGLPMTQNQYEPVHYQSLAVAGGGLPMSQLQYEPVQPYIPTVFSDNVQYQHMNLYQNQQEPVHYQALGVAGAGLPMNQNQYEPVQPYVPTGFSDHFQFENMNLNQNQQEPVQYQAPVDFNHQIQQGNYDMNLNQNMKHAHIPFMDGNYYNYHQPPTVGLTSTGHMPSTTTTTTNNNNNNNV</t>
  </si>
  <si>
    <t>MASSSSSSSRRTWRYNVFTSFHGPDVRKTFLSHLRKQFNYNGITMFDDQRIERSQIIAPALTEAIRESRIAIVLLSKNYASSSWCLDELLEILDCKEQLGQIVMTVFYGVHPSDVRKQTGDFGIAFNETCARKTEEQRQKWSQALTYVGNIAGEHFQNWDNEAKMIEKIASDVSDKLNTTPSRDFDGMIGLEAHLRKIESLLDLDYDGAKIVGISGPAGIGKSTIARALHSVLSKRFQHNCFMDNLHESYKIGLVEYGLRLRLQEQLLSKILNLDGIRIAHLGVIRERLHDQKVLIILDDVESLDQLDALANIEWFGPGSRVIVTTENKEILQQHGISDIYHVGFPSSKEALMIFCLSAFRQLSPPDRFMNLAAEVAKLCGYLPLALHVLGSSLRGKNYSDWIEELPRLQTCLDGRIESVLKVGYESLHEKDQALFLYIAVFFNYQHADYVTSMLAKTNLNVRLGLKILANRHLIHIGHGAKGIVVMHRLLKVMARQVISKQEPWKRQILVDTQEISYVLENAEGNGSIAGISFDVGEINKLTISAKAFERMHNLLLLKVYDPWFTGKGQVHIPEEMDFLPRLSLLRWDAYTRKTLPRRFCPENLVELNMPDSQLEKLWEGTQLLANLKTMKLSRSSRLKELPNLSNAKNLERLDLHECVALLELPSSISNLHKLYFLETNHCRRLQVIPTLTNLVSLEDIKMMGCLRLKSFPDIPANIIRLSVMETTIAEFPASLRHFSHIESFDISGSVNLKTFSTLLPTSVTELHIDNSGIESITDCIKGLHNLRVLALSNCKKLTSLPKLPSSLKWLRASHCESLERVSEPLNTPNADLDFSNCFKLDRQARQAIFQQRFVDGRALLPGRKVPALFDHRARGNSLTIPNSASYKVCVVISTEFDHKDRDSTIVSRLLCRCIVISNSVNSTDKEFVLTDVYKYRMEHLFIFHMVNPVSFFYPSSREIVLEFSSIHKHFDIVECGVQILTDETERNNNVGSADEDDLWYIHEFSESLRKEEKDKDSVAKSESCGASEKEDEEATKDKDEDIAEHSDSESISENRPRKRTMISATTNLKKWFLCLFLFFFFSFAFVKFSIYFDLF</t>
  </si>
  <si>
    <t>Cterm</t>
  </si>
  <si>
    <t>T/N, Cterm</t>
  </si>
  <si>
    <t>Nterm</t>
  </si>
  <si>
    <t>MERSSSSSSSSCDKVWNLGLPYPTFTLANDDKPYLITVSDDHSVKVKNVDWISKLPDDVLLIILSRLSTEEAIRTSVVSKRWEHVWNQMSHLVFDMRKNIINSNNTLDGSNPVATLITQVINNHRGHLESCVIIHVPYQGGNGMLNSWIRLLSCVKRTKVLTLRYHYGTWDRKFKTFNFSPDSLSHPSLMSLSLHSYFLESSHPLRNCSNLRTLKLLSIVAPEIGVFNRVLASCPCLEVLVLGICCFKKSRVPLKIENKKLKLLQVSSLERIDAIEVSTTSLDILAIIDICCRRDDLSLQSPQLQFNRNFWVLGPYVPHISYNISEEKSIGNEEFVNTIYGELLRPFANLYVALSVSVDLMNPTEVERLRQVLGLWTRKILELEIIFKDNNGPREENKSWDKKLWEDNNKKDPFPNAKFRVDTVWMYNFSGSEEEFALMTCLIRQGTVVEKMMIKTSTFPARKRLKIEAAVAKLQALQTKLTIKCF</t>
  </si>
  <si>
    <t>MSFNYGSLSYIPSSFSSSSSSDNNYYDDIEKQVVSQITTNNNFLCSQHLYNSEGSHGGSIHGHVVINRDRENVARNLFIDYFAEKPVFPETMFRRRFRMSRSLFLRIYDAIKRHDNYFVQRRDGVGKLGLSGLQKMTAAFRMLAYGVPADSTDEYIKIGESTALESLKRFCRAIVEVFACCYLRSPDANDVARLLHIGESRGFPAEGTAPPASYVINGKPYNMGYYLADGIYPKWSTLVQTIHDPRGPKKKLFAMKQEACRKDVERAFGVLQLRFAIVAGPSRLWNKTVLHDIMTSCIIMHNMIIEDERDIDAPIEERVEVPIEEVEMTGDDDTRFQEFLARH</t>
  </si>
  <si>
    <t>MVDQRRSALGFVLLLLCLVLFFDCVVVGQTQSRFSEKLILLNLRSSLGLRGTDWPIKGDPCVDWRGIQCENGSIIGINISGFRRTRIGKLNPQFSVDPLRNLTRLSYFNASGLALPGTIPEWFGVSLLALEVLDLSSCSVNGVVPFTLGNLTSLRTLNLSQNSLTSLVPSSLGQLLNLSQLDLSRNSFTGVLPQSFSSLKNLLTLDVSSNYLTGPIPPGLGALSKLIHLNFSSNSFSSPIPSELGDLVNLVDFDLSINSLSGSVPQELRKLSKLQLMAIGDNLLSGTLPVDLFSAESQLQTLVLRENGFSGSLPDVCWSLPKLRILDIAKNNFTGLLPYSSYDSDQIAEMVDISSNTFYGELTPILRRFRIMDLSGNYFEGKLPDYVTGENVSVTSNCLRNERRQKPSAICAAFYKSRGLDFDDFGRPNLTQPTSKNASSGISRRTVIILAAVGGGVAFILLFVILPIILVLCMRHRRRAAQRGNNDRPKPAGEASQQPPKGAQTFDLSRLGNAFSYEQLLQATEEFNDANLIKRGHSGNLFRGFLENGIPVVIKKIDVREGKSEGYISELELFSKAGHQRLVPFLGHCLENESQKFLVYKFMRHGDLASSLFRKSENEGDGLKSLDWITRLKIALGAAEGLSYLHHECSPPLVHRDVQASSILLDDKFEVRLGSLSEAYAQGDAYQSRISRLLRLPQSSEPSSSGVTNAICSYDVYCFGKVLLELVTGKLGISSPDNALAKEYMEEALPYISTNEKELVTKILDPSLMVDEDLLEEVWAMAIIAKSCLNPKPTRRPLMRHIVNALENPLKVVREDTNSGSGSSRLRTNSSRGSWNAAIFGSWRQSASDVTAVQAGATTSGGGGGGGGNGLRNSGSQGSSGRNNNNNGNSSSSRRRQSSEIVPEPAAYGVVEDNL</t>
  </si>
  <si>
    <t>MMMFNEMGMYGNMDFFSSSTSLDVCPLPQAEQEPVVEDVDYTDDEMDVDELEKRMWRDKMRLKRLKEQQSKCKEGVDGSKQRQSQEQARRKKMSRAQDGILKYMLKMMEVCKAQGFVYGIIPEKGKPVTGASDNLREWWKDKVRFDRNGPAAIAKYQSENNISGGSNDCNSLVGPTPHTLQELQDTTLGSLLSALMQHCDPPQRRFPLEKGVSPPWWPNGNEEWWPQLGLPNEQGPPPYKKPHDLKKAWKVGVLTAVIKHMSPDIAKIRKLVRQSKCLQDKMTAKESATWLAIINQEEVVARELYPESCPPLSSSSSLGSGSLLINDCSEYDVEGFEKEQHGFDVEERKPEIVMMHPLASFGVAKMQHFPIKEEVATTVNLEFTRKRKQNNDMNVMVMDRSAGYTCENGQCPHSKMNLGFQDRSSRDNHQMVCPYRDNRLAYGASKFHMGGMKLVVPQQPVQPIDLSGVGVPENGQKMITELMAMYDRNVQSNQTPPTLMENQSMVIDAKAAQNQQLNFNSGNQMFMQQGTNNGVNNRFQMVFDSTPFDMAAFDYRDDWQTGAMEGMGKQQQQQQQQQDVSIWF</t>
  </si>
  <si>
    <t>MGKPTTQNNSFINHFSHPHRLQLTPATSSPPCSACKLTGGNGRVYSCRPCNFSLHESCSKMKQVITHPSHPSHTLSLLVAPVYDGGYFNCDGCGIHGTGFSYQCSVCDFDIHALCAYKPLSIIHKSHPQHNLKLAFQSPYGANKGFSCDICRKIGKNQWLYRCIPCEFDAHVGCITGPNPHLLQHSTSAPNPHTHHAGHPQHQNSLPVPNQGSNRVRPMPMTRPNRTINPNRPIAQNAAVNGPRRQNNNLGYNAQVGPNGPNELTGQGSMDGSGYNGSASATNKEFDVDVDVDVDVDVDVDVDVEVEYEGDVYVEEANDEGEDVDGNDEGEDVDGNGLEIVACVDNLSVAYSESDFGSSSDARSQCNDLSDADLYPLSLDNTQGPRPVRMNQGSGGGRKKNTNQNGQASRSKKIVGNGPRGGLQGSNSPIQSPRGPQTRRVQNVRNNPTRGRGGAVSVRVNRPRDPSAFIAPQGFNGPSGGPSNAIDSGANNDNYNEVEGTDVYVGEDNVGYEESYGGGDGDCDFEVGGDFGDEGYDQSYDDNYGENDFESYSDITGGSESMYEDGESYGTMNDSQYSGFNEEPNNQYAPMVGPVGGPGMNNQNQYGQNGRPRNVGMYGRGGTNMNRYGNVNQGANRMQPRTMGGRPLQYRPNGRPNMANGGVPNGPLGLGTPMLMNTMVQGLCQSFGMNMLIGGGGDANGGAGDGGGGGFFGGETEF</t>
  </si>
  <si>
    <t>DV</t>
  </si>
  <si>
    <t>MEANSGGGGGAEGGRAVTGGGGGGGGSDVELVSKTLQVEHKLFYFDLKENPRGRYLKISEKTSATRSTIIVPSSGISWFLDLFNYYVNSEEHELFSKELQLDSKVFYFDIGENRRGRFLKVSEASVSRNRSTIIVPAGSSPDEGWAAFRNILAEIHEASGLFVMPNQVKPSDGQEHLVDDVGAGFIPGHGSQQPSSSEHNVDRTIDSPGQEETGMTGVSKVIRADQKRFFFDLGNNNRGHFLRISEVAGSDRSSIILPLSGLKQFHEVIGHFVEITKDKIEGMTGANVRTVDPPQR</t>
  </si>
  <si>
    <t>MATDMHKLLGTSEEDDDEEMDMDVKEEDDGDRRNRDKHAASGSSSNDEFMFQQSMQDQVGTPGGGGSRRSRPLEEKERTKLRERHRRAITARILGGLRRHGNYNLRVRADINDVIAALAREAGWVVLPDGTTFPSKSQGTKPTGGSSAVAAGSSASHIASQQTSPPALRVVSSGLRSPVELSSCRMKGVFTPAPSPYDMLPIQSPELVGSVNKAEGLVGCSVDVINSKQILEIPPNLTEQDFSGTPYVPVYVMLPLGVINMKCELADRDGLLKHLRILKSIHVDGVKVDCWWGIVEGHSPQEYNWTGYRQLFQMVRDLNLKIQVLMSFHECGGNVGDDVCIPLPHWVAEIGRTNPDIYFTDREGRRNPECLSWGIDKERILRGRTALEVYFDYMRSFRIELAEFLEDGVISMVEIGLGPCGELRYPSCPIKHGWRYPGVGEFQCYDKYLSKSLRKAAESRGHLFWARGPDNTGSYNSQPQGTGFFCDGGDYDGLYGRFFLKWYSQVLIDHADQILCLAKLVFDSSCIAAKLPDVHWWYRTASHAAELTAGFYNPSNRDGYSAIASTLKKHGATLSFVSGEVQVLNRPDDFSGALGEPEAVAWQVLNAAWDSGTPVARENSLACHDRVGYNKMLESVKFRNDPDRKHLSSFAYSRLVPALMEGHNIVEFERFVKKLHGEAVMNHHHHHHQQV</t>
  </si>
  <si>
    <t>MAFLVRSPEIPTVSARIFSDANSSVISHVFMRRKATVSAIDARDLPGVKNPKSRLYWQFSAPVKEDYKISREEEEEEEEDKQSYYVNMGHAVRSIREEFPLLFYKELNFDIYRDDIVFKDPMNTFMGIDNYKSIFGALRFHGRIFFRALCVDIVSVWQPTENTLMIRWTVHGIPRGPWETRGRFDGTSEYKFDKNGKIYEHKVDNIAINSPPKFQMLTVQELVEAISCPSTPKPTYFEFGD</t>
  </si>
  <si>
    <t>MEKQYLTFISFCFSITICGFLIVSWLARSIIRNGIRTLTWRKETKRKKKNQEDENKMSLLDLPDLTLDCILEKLSPSELCAMTSVCSELRDKCVSDHLWEKHMETKWGRLMGDAAIQEWKSHVATIMRCLTSSSSSSRKSKPNWSSRFVANLKPFAWLSSNHGCENRGSSSYLAPIDSVMYWYSNLENGKFWFPAQVYNRENGHVGFMMSCYDAKIRYDFKTDTFQARYSAHGRRAAEEKVTWQRLRPSQDDTKSRDLHVSDCLHGLRPGDHFEIQWRRTKEFPYGWWFGIVGHLQNCDGVQNCRCDSDENVVMEFRQFRPESPWRRTVIKRKDHRETGNEENGFYGGVKKLGTEEEISTWKQLWPSQALE</t>
  </si>
  <si>
    <t>MKASMKFREEQKPLFRAKVPLSILGLPFQSGIVAGESKELSLNLSTFFESGPSLKVAYRPNDSWNPFSLIVKTGSGSFGSPISSSMLMSAEFNLLGQGNPSFMLHFKPQFGDFSIKKSHSSSGFERNLIKSMNGSVSEDDSSIEVVDTPAVNGCGGGFRKVTVLPSTSAGDIAGLLSGVEVAARTSLPVRGRAVLNFRWGVRVPTEIRRDFDPTAAISLRRFPFLVMNKIGIEHVDGADAKVTKSTGDPGKVSGPAQFTTSGDVAEVIEELRTENKQLKRAVEDLREVISNVRPYSPATIDYGSHSKYRESERNNNNNNNNNNNNNGRSRADRWSSERTTTSDYGGKKSKEEGNVAEELKKALKGAA</t>
  </si>
  <si>
    <t>MKSLLMRTGSMPVLQNRLISGGSSRKMTPISRTNSVESLSSYGERFAGGKISIEVKANVGMRRVLSESDVIRSERMLKRVGSKPSPARIPEDDEAGEEEIRFADGWGSMISGGLPVEEKCFTGGGVGGGSGYSGGYGNGGGGGYEDKSKIGDYYREMLRSNPNNSLLLMNYGKFLYEVEKDAEGAEEYYGRAILENPGDGEALSMYGRLIWETKRDEKRAQGYFDQAVNASPNDCMVLGSYARFMWEAEDDDDDDEEEEEEEWMAASPLMVSAV</t>
  </si>
  <si>
    <t>E/D, Cterm, many strs</t>
  </si>
  <si>
    <t>MIRCFAWTPLVGAPLITTVHFTSPPSLRIFASRSSAPSSSSSSSSTVAAASRRSISLSIIAVTSSVVSSFCFSSPALADFSEIPNSGGVKALDLRIGDGDVPIEGDQIEIHYYGRLAAKQGWRFDSTYDHKDSNGEAVPFTFVLGSSKVIPGIETAVRSMKVGGIRRVVIPPSQGYQNTSQEPLPPNFFDRQRLFTTIFNPTRLANGEGSTLGTLVFDIELVSTRRLHR</t>
  </si>
  <si>
    <t>MEEETETRVFLSNEQHQEEEEEEEEEPSLPRSMVISLYLGYFLARWGARTWEFSVALYMIYLWPNSLFLTAMYGVVESGSATLFGPIVGQMIDGMSYVKVLRLWLVTQNLSFIVAGGAVVALLVVPDLKSQNFPVFATLVVLTNLSGAIGVLSTLAGTVLIERDWVVVMSEGHSPAVLTRMNSVIRGIDLSSKLLSPVITGLIISFVSLRASAITFAAWATITVWIEYWLFISVYNGVPAIVQSDERRSLRSSQSQAEETDSASSFYVPLLHEEESYRNTQSRSRILRILERISESSFVSAWRNYLNQEIVLPGVSLALLFFTVLSFGTLMTATLEWKGIPTYIIGIGRGISAGVGLAATVLYPLMQSRISPLRTGVWSFWSQWTCLLVCVGSIWVEKEKIASYMLMAGVAASRLGLWMFDLAVIQQMQDLVPESDRCVVGGVQNSLQSALDLMANLLGIIVSNPKDFWMLTLISFATVSLAGILYTIHLYRIRKHLFHLEKIPLLNNFFAS</t>
  </si>
  <si>
    <t>MVKETRLGITAKKDEDFGKWYSEACRFGELVEYYESVKGCYILKPSGISDEYLERYTNTTLKGLLQRLLGLQELVDKRTQGPPFEAACMTHGDDKGLVFPPKVAPVQVVVIHVPIKGAADYQELCDACEAVESTLLGAGIRAEADIRDNYSCGWKYADQELTGVPLRIETGPRDLANDQVRIVTRDNGAKMDVKRGDLIEQVKDLLEKIQSNLYDVAKRKVEECTQKVETWDEFVEALSQKKLILAPWCDKVEVEKDVKRRTRGDETGGGGGGAKTLCTPLEQPELGEETLCFASGKPAKKWSYWGRSY</t>
  </si>
  <si>
    <t>MSSHGREVEVTISSAKDIKNVNWRNGPNKPYAVVWIDPKFKSSTRVDEDGNTCTTWNETFVIALPPANDDDDKVYINIVHAGREENTKPLIGSAHLSLRDVIDDVGFGVPFMKTLKLKRPSGRPQGKLDVTVTVRETPGSNYALPYGDPYAPEKGSKFGGMGTGLAVGAVAGVLGGVALAEGLEAVEGDEDDDDDDDAAAAAAADDDDDDDDDDDDDDE</t>
  </si>
  <si>
    <t>Cterm, D/A/D (first D)</t>
  </si>
  <si>
    <t>MPDVKLDIRCILDNLHQGPRTIHAIQAIRAMIDKHSESAIWLAGHSLGAALVLLAGKTMKISGFLLESYIFNPPIISIPLEQLPGGVLLKGVFRITESLVKATAATVTMALTDQRVQEDSKTALWIPYLYVNPADPICAGYIDYFKHKIFMSKIGASHIERIGSRSSFRNPWTRRIGTSSSSSSPLSDLSMEPLHLLPSADMTVNKNKSASSMAAHGLHQWWEQDSVLRKNWKNCLIRPDPGDKS</t>
  </si>
  <si>
    <t>MGFYEGASVHPRTPENKNTVNIPILTSSSSSSDLDGDNNDNNNNTGIKTLLKRMIFDLGFACFLPPLSSTENSGNNNGGGTSGGGGGGGGGGENNKAWLLAETAPENMNPDPHSVHSSFRFSLCSQIELEKMKGEEPSLSASSSCRNLSVSGGSTTVLMVNLENGVKETTGNATDDLRWTRARSLEKSISPVANTLVRFSYGEIVAATRNFSKGRVLGRGACSYVFRGKIGMWRTALAIKRLDKEDKESPKSFCRELMIASSLHSSNIVPLLGFCIDPEEGLFLVYKYVSGGSLEHYLHDKKKKKGVKAAFGLPWSARYKVALGIADAIAYLHNGTEQCVVHRDIKPSNILLSSKKIPKLCDFGLATWTAAPSVPFLCKTVKGTFGYLAPEYFQHGKISDKTDVYAFGVVLLELITGRKPIEARRASGQENLVVWAKPLLDRGIEAIVELLDPRLKCTRKNSVQMERMIRAAAACVINEESRRPGMEEIVSILKGEEGVEPETHSSRKTTNISGMIDSYTQLQQTKSEMKCHLDLAMLGVTEFEDDDHVYGR</t>
  </si>
  <si>
    <t>multiple STRs</t>
  </si>
  <si>
    <t>MVKGTKRKIAIETIQKRDSLRVTCTKRRKGLYSKASQLCLLSDAQIAILATPPSSESDVSFYSFGHSSVDAVVSAFLSGKRPVSAPKDNKETREDVGICLTRKNLGLGFWWNDESLVRSENPQEISEAIGSMWTLLSNLKELRADEACVNDHKDLKKNEKSDVHGTQDQTLIFQSASAVCCIPENLNDITQEPNQTLDIQSSSSAICCVPDKSPEIFNEITEEQDQILSICETFCVTDNNNNNNNNAALPEVNLYYNQDMAIDQLIDFNTPFESSIDDWFSDNTTHQETTSASILNDVGVDDQVSVDTNPFSYFQSLEDADLVFQRCLDGDNLRFSDCFNDFANTIAAV</t>
  </si>
  <si>
    <t>MSSEDWDLFAVVRSCSSSVSTTNSCAGHEDDIGNCKQQQDPPPPPLFQASSSCNELQDSCKPFLPVTTTTTTTWSPPPLLPPPKASSPSPNILLKQEQVLLESQDQKPPLSVRVFPPSTSSSVFVFRGQRDQLLQQQSQPPLRSRKRKNQQKRTICHVTQENLSSDLWAWRKYGQKPIKGSPYPRNYYRCSSSKGCLARKQVERSNLDPNIFIVTYTGEHTHPRPTHRNSLAGSTRNKSQPVNPVPKPDTSPLSDTVKEEIHLSPTTPLKGNDDVQETNGDEDMVGQEVNMEEEEEEEEVEEDDEEEEDDDDVDDLLIPNLAVRDRDDLFFAGSFPSWSAGSAGDGGG</t>
  </si>
  <si>
    <t>multiple STRs,E/A</t>
  </si>
  <si>
    <t>S/N, Nterm</t>
  </si>
  <si>
    <t>E/D, Nterm</t>
  </si>
  <si>
    <t>D/Y</t>
  </si>
  <si>
    <t>Cterm,multiple strs</t>
  </si>
  <si>
    <t>MADQQTLDSSTPPPTQSDDLSHSHSTSSTTSASSSSDPSLLRSLSLSRLNAGAPEFVPGRTTPPLPQPPRMIIPPPPPHGMLHMYHHQPPFNTPVLGPVPIQPHLVPVQNHHPHHRFHQHHHHNRHQNQQYVPVRNHGEYQQRGGVGGEQEPDLVSKKNDRRDHSKRESKNDQVTETGASVSIDSKTGLPEDSIQKIVNQVEYYFSDLNLATTDHLMRFICKDPEGYVPIHVVASFKKIKAVINNNSQLAAVLQNSAKLFVSEDGKKVRRISPITESAIEELQSRIIVAENLPEDHCYQNLMKIFSTVGSVKNIRTCQPQNNGSGAPPAARSAAKSDGTLFSNKVHAFVEYEIVELAERAVTELSEAGNWRSGLKVRLMLKHQTKEPKQGQGRGRKGHDADVEHEEDDATTSEQQPIEKQSDDCSGEWDTHMQEQPIGEDQGNEKAAGQRKGRNRGRGKGRGRGQPHQNQNQNNNHSHNQNHNHNGRGNHHHHHHHQVGTQPSNNPMNNMEQPGMGKQQPPGPRMPDGTRGFSMGRGKPVMVQAE</t>
  </si>
  <si>
    <t>multiple strs</t>
  </si>
  <si>
    <t>weird G/Q-rich protein (Cterm), odd motif: FGGRGGGFSGREGGFGGREGGFGGREGGFGGRGG</t>
  </si>
  <si>
    <t>N/K, Nterm</t>
  </si>
  <si>
    <t>D/ES</t>
  </si>
  <si>
    <t>also has weird aag overlapping stop codon and 3' utr, less pure, NOT STR in this one- very G-rich</t>
  </si>
  <si>
    <t>2 selected strs, Nterm</t>
  </si>
  <si>
    <t>K/E, Nterm</t>
  </si>
  <si>
    <t>G/V, Nterm</t>
  </si>
  <si>
    <t>D/E, Cterm</t>
  </si>
  <si>
    <t>G/F</t>
  </si>
  <si>
    <t>E/D, multiple strs</t>
  </si>
  <si>
    <t>N/I, multiple strs</t>
  </si>
  <si>
    <t>E/S, Nterm</t>
  </si>
  <si>
    <t>MACLEMYNSNGGGGTPMSPRISFSNDFVEIRPETTKTTRSSPLSKQEGSSSSFSDNFEFSVSNYTMMPADELFSKGKLLPFKETNQVQRTLREELLVEEDEEEGPRDATNIFSLKPPIFSSSSSSSSSSKGRWKGLLGLKRAHVGSKNNEERFVHHMINNNKQSQEAIGGREGSSCREMKKSM</t>
  </si>
  <si>
    <t>R</t>
  </si>
  <si>
    <t>W</t>
  </si>
  <si>
    <t>Y</t>
  </si>
  <si>
    <t>L</t>
  </si>
  <si>
    <t>I</t>
  </si>
  <si>
    <t>A</t>
  </si>
  <si>
    <t>C</t>
  </si>
  <si>
    <t>Proteome frequency</t>
  </si>
  <si>
    <t>Purifying count</t>
  </si>
  <si>
    <t>Purifying freq</t>
  </si>
  <si>
    <t>Diversifying count</t>
  </si>
  <si>
    <t>Diversifying freq</t>
  </si>
  <si>
    <t>location</t>
  </si>
  <si>
    <t>intron</t>
  </si>
  <si>
    <t>intr_F</t>
  </si>
  <si>
    <t>intr_R</t>
  </si>
  <si>
    <t>splice_F</t>
  </si>
  <si>
    <t>DONE</t>
  </si>
  <si>
    <t>see expansion</t>
  </si>
  <si>
    <t>intron_MISANNOTATED</t>
  </si>
  <si>
    <t xml:space="preserve">GAA ACA GCA GCA TCT GCT ACA </t>
  </si>
  <si>
    <t>NA</t>
  </si>
  <si>
    <t>CGA TGG ATT CGG TGA AGG ATA C</t>
  </si>
  <si>
    <t>GAA GTA CCA CCT TGT AAT AGC TCC A</t>
  </si>
  <si>
    <t>codzscores[codzscores &lt; (stab_thresh)]</t>
  </si>
  <si>
    <t>ID</t>
  </si>
  <si>
    <t>Chromosome</t>
  </si>
  <si>
    <t>Genomic.Start</t>
  </si>
  <si>
    <t>Genomic.End</t>
  </si>
  <si>
    <t>TAIR10start</t>
  </si>
  <si>
    <t>TAIR10end</t>
  </si>
  <si>
    <t>Unit.Size</t>
  </si>
  <si>
    <t>X..of.Units</t>
  </si>
  <si>
    <t>Purity</t>
  </si>
  <si>
    <t>TRF.score</t>
  </si>
  <si>
    <t>VARscore</t>
  </si>
  <si>
    <t>Consensus</t>
  </si>
  <si>
    <t>Size.of.Locus</t>
  </si>
  <si>
    <t>Keisha_moniker</t>
  </si>
  <si>
    <t>GC_content</t>
  </si>
  <si>
    <t>ta_gc</t>
  </si>
  <si>
    <t>la_gc</t>
  </si>
  <si>
    <t>scan_gc</t>
  </si>
  <si>
    <t>GAA</t>
  </si>
  <si>
    <t>ACA</t>
  </si>
  <si>
    <t>AAG</t>
  </si>
  <si>
    <t>GTT</t>
  </si>
  <si>
    <t>TCT</t>
  </si>
  <si>
    <t>ATC</t>
  </si>
  <si>
    <t>CTC</t>
  </si>
  <si>
    <t>TCA</t>
  </si>
  <si>
    <t>GAT</t>
  </si>
  <si>
    <t>TTC</t>
  </si>
  <si>
    <t>AGT</t>
  </si>
  <si>
    <t>TCC</t>
  </si>
  <si>
    <t>CCA</t>
  </si>
  <si>
    <t>CAA</t>
  </si>
  <si>
    <t>CAT</t>
  </si>
  <si>
    <t>AGG</t>
  </si>
  <si>
    <t>CTT</t>
  </si>
  <si>
    <t>AGA</t>
  </si>
  <si>
    <t>TGG</t>
  </si>
  <si>
    <t>CCT</t>
  </si>
  <si>
    <t>GAC</t>
  </si>
  <si>
    <t>GGA</t>
  </si>
  <si>
    <t>TGA</t>
  </si>
  <si>
    <t>GA</t>
  </si>
  <si>
    <t>11/30/16 strs</t>
  </si>
  <si>
    <t>not present in old 9/2016 set</t>
  </si>
  <si>
    <t>AT1G07050</t>
  </si>
  <si>
    <t>CCT motif family protein</t>
  </si>
  <si>
    <t>AT4G18570</t>
  </si>
  <si>
    <t>AT4G28480</t>
  </si>
  <si>
    <t>AT4G36230</t>
  </si>
  <si>
    <t>AT5G55670</t>
  </si>
  <si>
    <t>ZAT1</t>
  </si>
  <si>
    <t>NET2B</t>
  </si>
  <si>
    <t>DDR4</t>
  </si>
  <si>
    <t>CNGC8</t>
  </si>
  <si>
    <t>PIP5K1</t>
  </si>
  <si>
    <t>EX2</t>
  </si>
  <si>
    <t>EMB1674</t>
  </si>
  <si>
    <t>PI4KG7</t>
  </si>
  <si>
    <t>BLH8</t>
  </si>
  <si>
    <t>RHC1A</t>
  </si>
  <si>
    <t>LSH10</t>
  </si>
  <si>
    <t>EML4</t>
  </si>
  <si>
    <t>FAF4</t>
  </si>
  <si>
    <t>MYB108</t>
  </si>
  <si>
    <t>GDI1</t>
  </si>
  <si>
    <t>PLC2</t>
  </si>
  <si>
    <t>PRMT3</t>
  </si>
  <si>
    <t>TBL41</t>
  </si>
  <si>
    <t>H2B</t>
  </si>
  <si>
    <t>TCP14</t>
  </si>
  <si>
    <t>SCL30</t>
  </si>
  <si>
    <t>IAA11</t>
  </si>
  <si>
    <t>XLG2</t>
  </si>
  <si>
    <t>HAT14</t>
  </si>
  <si>
    <t>RPL5B</t>
  </si>
  <si>
    <t>BEL1</t>
  </si>
  <si>
    <t>FH9</t>
  </si>
  <si>
    <t>FRL3</t>
  </si>
  <si>
    <t>mdtqrlpkkeeeeeedhllsstfesinghsrdqhnhsiddfesifditidnlscsneltwdfweedededvgeeekrsstdqegssfgfwenkptdyedkdlglklnlnhqevidawsdhqkplwtdtstldnsvyrgevpvieekrnmrreasvlrykekrqsrlfskkiryqvrklnadkrprfkvsflflllstl</t>
  </si>
  <si>
    <t>MGSKDNAISNDSALVLSLLLLLLLPLLHEAAEGCDMFTGRWVKDDSYPLYNSSTCPFIRHEFSCQRNGRPDLDYSTFRWQPLSCKLARFNGLQFLKKNKGKKIMFVGDSLSLNQWQSLACMLHSSVPNSTYTLTTQGSISTYTFKEYGLELKLDRNVYLVDIVREKIGRVLKLDSINDGKNWVEMDTLIFNTWHWWSRRGPAQPWDLIQIGTNVTKDMDRVAAFEIALGTWGKWVDTVLNTKKTRVFFQGISPSHYKGVLWGEPAAKSCVGQKEPLLGTKYPGGLPAEVGVLKRALGKISKPVTLLDITMLSLLRKDAHPSVYGLGGRNSSGDCSHWCLSGVPDTWNEILYNYMVE</t>
  </si>
  <si>
    <t>E/K, Nterm</t>
  </si>
  <si>
    <t>MVAGKVRVTMGFHKSPSTKKTKDMPSPLPLPPPPPPPLKPPSSGSATTKPPINPSKPGFTRSFGVYFPRASAQVHATAAAASHNGVVSELRRQVEELREREALLKTENLEVKLLRESVSVIPLLESQIADKNGEIDELRKETARLAEDNERLRREFDRSEEMRRECETREKEMEAEIVELRKLVSSESDDHALSVSQRFQGLMDVSAKSNLIRSLKRVGSLRNLPEPITNQENTNKSISSSGDADGDIYRKDEIESYSRSSNSEELTESSSLSTVRSRVPRVPKPPPKRSISLGDSTENRADPPPQKSIPPPPPPPPPPLLQQPPPPPSVSKAPPPPPPPPPPKSLSIASAKVRRVPEVVEFYHSLMRRDSTNSRRDSTGGGNAAAEAILANSNARDMIGEIENRSVYLLAIKTDVETQGDFIRFLIKEVGNAAFSDIEDVVPFVKWLDDELSYLVDERAVLKHFEWPEQKADALREAAFCYFDLKKLISEASRFREDPRQSSSSALKKMQALFEKLEHGVYSLSRMRESAATKFKSFQIPVDWMLETGITSQVSKLMILEIYNFTIIIYLEIYIIDPSSVFLARFKYWFCLMFL</t>
  </si>
  <si>
    <t>big interrupted P</t>
  </si>
  <si>
    <t>MGVDYYKVLQVDRSANDDDLKKAYRKLAMKWHPDKNPNNKKDAEAKFKQISEAYDVLSDPQKRAVYDQYGEEGLKGNVPPPNAATSGASYFSTGDGSSSFRFNPRSADDIFAEFFGFSTPFGGGGGGTGGQRFASRMFGDDMYASFGEGAGGGGAMHHHHHHHHHAAARKVAPIENKLPCSLEDLYKGTTKKMKISREIVDVSGKAMQVEEILTIGVKPGWKKGTKITFPEKGNEHPGVIPADLVFIIDEKPHPVFTREGNDLIVTQKVSLADALTGYTANIATLDGRTLTIPITNVIHPEYEEVVPKEGMPLQKDQTKKGNLRIKFNIKFPARLTAEQKAGFKKLIG</t>
  </si>
  <si>
    <t>MESVRESSLSSLMLFLFGLAYVVFLLNSNCVNGLRDLKERDASESNFVNATSSSVLDSKSTANISTVEFENALDDQNVNKTEKCESRAGGGGGGGGGGGGGGGGQGSGGGGGEGNGGNGKDNSHKRNKSSGGGGGGGGGGGGGSGNGSGRGRGGGGGGGGGGGGGGGGGGGGGGGGGGGGGSDGKGGGWGFGFGWGGDGPGGNFGRCWYPGCTKKSTESHN</t>
  </si>
  <si>
    <t>protein mostly Gs</t>
  </si>
  <si>
    <t>AT5G01980</t>
  </si>
  <si>
    <t>MESQGPSNGHPMDISSNSIPSSACNLCGRVVQSASDDLEIFSLCVDCKFLLLEDFGTPAPPLARRQTIRRRRMRRRRRTTRHDSSESVGVGDLSSQQFTHLISIARQSLSTVQASEDLRDDLRTSSHTTPSGSTRWRLFSESESDDFDNFGETESNASFSLYRFPHADNDTISFSAYGGESDASTDRHADIFVQPDDRSDIDFDTDIDPMRAGLNQWNSDEEDREWEEGAGPSGVAGTRYRNYLASPSESYSSMTRFDSPELERSFRQRIIERRHSLSRNIFTGLEDLDFSPYAANVGDYLDERGFDELLEQLAESDNSRRGAPPASVSCVRNLPRVIIAEEHVMKGLVCAICKELFSLRNETTQLPCLHLYHAHCIVPWLSARNSCPLCRYELPTDDKDYEEGKRNVLDVSEDSSSSDDGTESGEEEYVERGESESGVSRVSRGRWLFLAAAPVVSLVGVVLAMWLSSPHRRGIAISHSQRENRTRRWLPFF</t>
  </si>
  <si>
    <t>R/M</t>
  </si>
  <si>
    <t>MVERGKRTHNRFRDNNNDNNRNQRRRLSYESEEKKIDNKDDLVVVYRILCPSGVMGSVIGKSGKVINLIRQETRARIKVVDPFPGCSERVITIFCSVSEKKDIVDIEYSELDYSVPLCSAQAALLKVHDAIVASLATAAENTKIDRDDFRECRLLVPSSQCSIVIGKSGSIIKNIRGRTRANVKVVSKDVSDPSHTCAMDFDNIVMISGETESVKKALFAVSAIMYKVSPREQIPLDTTVQEVPASIIIPSDLSIYPQAGLYPSQDSIFQHGANVSSFIGTLPQGYGENAANPVPVFSASALPVVHGFGGSSRSEKLAIKVICSSSKIGRVIGKGGLTIKGIRQASGSHIEVNDSRTNHDDDCVITVTATESPDDLKSMAVEAVLLLQEKINDEDEDKVKMQLLVSSKVIGCIIGKSGSIISEIRKRTKADIHISKGNNTPKCADPNDELVEISGEVSNVRDALIQIVLRLRDDVLRDRETGSRNQPPARSENNNFFSSSSSNTGLALPQSFMSSVPQVASVDFNRRPETGSSMSMLPSSGGIYGYGSFPVGNTSYGSNSSYSSNLYGGLPQSTTMEVRIPANAVGKVMGRGGGNLDNIRRISGAMIEISDSKNSHGGRVALISGTSEQKRTAENLFQAFIMST</t>
  </si>
  <si>
    <t>ER</t>
  </si>
  <si>
    <t>dinuc!!</t>
  </si>
  <si>
    <t>MDEGDGRDQMDQFHQNEAISAVADDGFMAEEEDDDYEDLYNDVNVGEGFLQSMKKNDEAGSRNEEKEKVNMEEEDRVEPVLGEAEVSISIPGLVGESVEKEAEAESGGGGSGSGTDVVVASSGYGAQEVKVSDVSQEIPGGIGTGTGGGLRVELGQASNRANDLEAPRGNNISQGLLPPPPVLGNNENLMRPVMGNVNGGIPPGPGSNMVGNGANIAMPGVVGGGTGGGGGGGAFLFVGDLHWWTTDAELEAELCKYGAVKEVKFFDEKASGKSKGYCQVEFYDPVAASACKDALNGYPFNGRPCVVEYASPYSVKRMGEAQVNRTQQAQSVIAQAKRGGPADPPSKPLVANNNNNNNNNAIGGNFQGGENRGFGRGNWGRGNAQGMGGRGPGGPMRNRPNGMGGRGLMGNGGFGQGMGTGPPMNMMHQPMMGQGFEQAFGGPMARMGGYGGFPGAPGPQFPGLLSSFPPVGGVGLPGVAPHVNPAFFGRGMPMNGMGMMPNAGVDGGHNMGMWDPNSGGWGAGEDLGSGRAAESSYGEEAASDHQYGEVNHERGARPNPVKEKERASEREWSGSSDRRNREDKDAGYERDIPREKDVGHGYDMPERRHRDDRDTGREREREHHHKDRERSREHVRDRERERERDRHREERERYGGDHRTRHRDEPEHDEEWNRGRSSRGHNKSRLSREDNHRSKSRDTDYGKRRRLTTE</t>
  </si>
  <si>
    <t>low complexity</t>
  </si>
  <si>
    <t>terminal:</t>
  </si>
  <si>
    <t>terminal</t>
  </si>
  <si>
    <t>TAC</t>
  </si>
  <si>
    <t>ACC</t>
  </si>
  <si>
    <t>AGC</t>
  </si>
  <si>
    <t>TCAACA</t>
  </si>
  <si>
    <t>CTA</t>
  </si>
  <si>
    <t>CD_163_GTT_unk</t>
  </si>
  <si>
    <t>AT3G60790</t>
  </si>
  <si>
    <t>AT4G05100</t>
  </si>
  <si>
    <t>MTTQSSSSSSSLPSSLSSTPPLLASNARCKVLRTGASSKGKGKGIKYPVDRISMLPDEMLQKILSTLSTKDAVITSTLSKRWVDQWKRIPHLCVDMRNIMRTNPTSYVHELSFRFAESMTKTLNNHRGHLESCTISHIQFIFLFIDRWIQTVTREKQTKEITLVNNIGCMTPFVRYNSLHLSPSAFCHPSLTSLSLTRYKLLEKAFKNCCNLKILKLYDIMSDVSVLSNVIKACSSLEVLVLQITFLNQASALKIENKKLEFLQVTWPCLMNRMEVNTPRLVIFDIKSIYCFGYSVEAPKLSMFKRDYWVGGMSYPHLSYHISSLAQEKIRIWLELMVSQIYHMKRTGSLSVSVDVRNPNEVEILKEVLLLWDGEMMDLEILFKNNNAPIEEGESFITGGARNKWWDGEKPFPDDFFRVCTVWMYNFDGSNEEEFALASRFVTQGTVTEKLMIKTSTYPPVKQLMTEAKVAKLMELPKGYEYLDIECF</t>
  </si>
  <si>
    <t>MGRSPCCEKKNGLKKGPWTPEEDQKLIDYINIHGYGNWRTLPKNAGLQRCGKSCRLRWTNYLRPDIKRGRFSFEEEETIIQLHSIMGNKWSAIAARLPGRTDNEIKNYWNTHIRKRLLKMGIDPVTHTPRLDLLDISSILSSSIYNSSHHHHHHHQQHMNMSRLMMSDGNHQPLVNPEILKLATSLFSNQNHPNNTHENNTVNQTEVNQYQTGYNMPGNEELQSWFPIMDQFTNFQDLMPMKTTVQNSLSYDDDCSKSNFVLEPYYSDFASVLTTPSSSPTPLNSSSSTYINSSTCSTEDEKESYYSDNITNYSFDVNGFLQFQ</t>
  </si>
  <si>
    <t>protein,weirdly annotated so no aa,Nterm</t>
  </si>
  <si>
    <t>ARABIDOPSIS THALIANA INOSITOL POLYPHOSPHATE 5-PHOSPHATASE 11</t>
  </si>
  <si>
    <t>5PTASE11</t>
  </si>
  <si>
    <t>F-box family protein</t>
  </si>
  <si>
    <t>ATMYB74</t>
  </si>
  <si>
    <t>coding 11/30/16</t>
  </si>
  <si>
    <t>Z-score Unit.Size Purity N Units Unit GC scan_gc annotation[names(allzs), ]$annotation Log(SD) ID Unit.Size X..of.Units Purity TRF.score VARscore Consensus Size.of.Locus annotation sanna.s.annotations chr start stop transposon gene all_annotation DHS</t>
  </si>
  <si>
    <t>103981 4.86006757133294 3 100 8.3 0.333333333333333 0.274074074074074 Intergenic 0.690499374513735 103981 3 8.3 100 50 0.62660039 ATG 24.9 Intergenic  Chr5 25146813 25146837 0 NA NA 0</t>
  </si>
  <si>
    <t>28047 3.83775383570527 3 100 6.7 0.333333333333333 0.434782608695652 Intergenic 0.221967080195335 28047 3 6.7 100 40 0.303382162 TCA 20.1 Intergenic  Chr2 1832516 1832535 1 AT2G05110 transposable_element_gene,mRNA,exon 0</t>
  </si>
  <si>
    <t>40257 3.99780823636833 3 100 8 0.333333333333333 0.37037037037037 Intergenic 0.509616710418474 40257 3 8 100 48 0.573207464 CAA 24 Intergenic  Chr2 12821077 12821100 0 NA NA 1</t>
  </si>
  <si>
    <t>44948 4.45727225689886 2 100 10 0 0.2 Intergenic 0.674426709399587 44948 2 11 100 44 0.954677626 TA 22 Intergenic  Chr3 559819 559840 0 NA NA 0</t>
  </si>
  <si>
    <t>45985 4.304143553033 2 100 9 0.5 0.278571428571429 Intergenic 0.68048383542002 45985 2 10 100 40 0.855577033 TC 20 Intergenic  Chr3 2321443 2321462 0 NA pseudogene,pseudogenic_transcript,pseudogenic_exon,pseudogenic_transcript,pseudogenic_exon,pseudogenic_transcript,pseudogenic_exon,pseudogenic_transcript,pseudogenic_exon 1</t>
  </si>
  <si>
    <t>5270 6.85378578612642 2 100 10.5 0 0.22962962962963 Intergenic 0.798709705520716 5270 2 10.5 100 42 0.908801838 TA 21 Intergenic  Chr1 8332568 8332588 0 NA NA 1</t>
  </si>
  <si>
    <t>63650 8.55397277921332 3 100 7 0.333333333333333 0.345588235294118 Intergenic 0.516731062326611 63650 3 7 100 42 0.37133964 GAT 21 Intergenic  Chr3 21499967 21499987 0 NA NA 1</t>
  </si>
  <si>
    <t>82896 6.41774172965187 3 100 7 0.333333333333333 0.286764705882353 Intergenic 0.379812950938358 82896 3 9 100 54 0.738873736 ACA 27 Intergenic  Chr5 1668960 1668986 0 NA NA 1</t>
  </si>
  <si>
    <t>96928 4.23350836839454 3 91 9 0.333333333333333 0.377777777777778 Intergenic 0.629948489606672 96928 3 9 91 47 0.581348778 CAT 27 Intergenic  Chr5 16009433 16009459 0 NA pseudogene,pseudogenic_transcript,pseudogenic_exon 0</t>
  </si>
  <si>
    <t>Z-score</t>
  </si>
  <si>
    <t>GC</t>
  </si>
  <si>
    <t>annotation[names(allzs),</t>
  </si>
  <si>
    <t>Log(SD)</t>
  </si>
  <si>
    <t>annotation</t>
  </si>
  <si>
    <t>sanna.s.annotations</t>
  </si>
  <si>
    <t>chr</t>
  </si>
  <si>
    <t>start</t>
  </si>
  <si>
    <t>stop</t>
  </si>
  <si>
    <t>transposon</t>
  </si>
  <si>
    <t>all_annotation</t>
  </si>
  <si>
    <t>DHS</t>
  </si>
  <si>
    <t>UTR</t>
  </si>
  <si>
    <t>Chr1</t>
  </si>
  <si>
    <t>exon,CDS,five_prime_UTR,exon,gene,mRNA,mRNA,protein</t>
  </si>
  <si>
    <t>TC</t>
  </si>
  <si>
    <t>AT1G78420</t>
  </si>
  <si>
    <t>exon,five_prime_UTR,exon,five_prime_UTR,gene,mRNA,mRNA</t>
  </si>
  <si>
    <t>gene,mRNA,mRNA,mRNA</t>
  </si>
  <si>
    <t>AT</t>
  </si>
  <si>
    <t>AT1G13680</t>
  </si>
  <si>
    <t>gene,mRNA,exon,three_prime_UTR</t>
  </si>
  <si>
    <t>AG</t>
  </si>
  <si>
    <t>AT1G14720</t>
  </si>
  <si>
    <t>gene,mRNA,exon,five_prime_UTR</t>
  </si>
  <si>
    <t>CT</t>
  </si>
  <si>
    <t>AT1G15110</t>
  </si>
  <si>
    <t>gene,mRNA,exon,five_prime_UTR,mRNA,exon,five_prime_UTR,mRNA,exon,five_prime_UTR</t>
  </si>
  <si>
    <t>Chr2</t>
  </si>
  <si>
    <t>AT2G14265</t>
  </si>
  <si>
    <t>transposable_element,transposon_fragment,gene,mRNA,three_prime_UTR,exon</t>
  </si>
  <si>
    <t>AT2G22310</t>
  </si>
  <si>
    <t>gene,mRNA,five_prime_UTR,mRNA,five_prime_UTR,exon</t>
  </si>
  <si>
    <t>AT2G31010</t>
  </si>
  <si>
    <t>gene,mRNA,exon,five_prime_UTR,mRNA,exon,five_prime_UTR</t>
  </si>
  <si>
    <t>AT1G08815</t>
  </si>
  <si>
    <t>gene,transcript_region,exon</t>
  </si>
  <si>
    <t>AAC</t>
  </si>
  <si>
    <t>AT2G40270</t>
  </si>
  <si>
    <t>AT2G40520</t>
  </si>
  <si>
    <t>exon,three_prime_UTR,exon,three_prime_UTR,exon,three_prime_UTR,gene,mRNA,mRNA,mRNA,mRNA,mRNA,mRNA</t>
  </si>
  <si>
    <t>AT2G42500</t>
  </si>
  <si>
    <t>gene,mRNA,mRNA,mRNA,mRNA,mRNA,exon,five_prime_UTR,transposable_element,transposon_fragment,gene,mRNA,exon,five_prime_UTR</t>
  </si>
  <si>
    <t>AT2G45570</t>
  </si>
  <si>
    <t>gene,mRNA,three_prime_UTR,exon</t>
  </si>
  <si>
    <t>Chr3</t>
  </si>
  <si>
    <t>AT3G05320</t>
  </si>
  <si>
    <t>gene,mRNA,mRNA,exon,five_prime_UTR,mRNA,exon,five_prime_UTR,transposable_element,transposon_fragment</t>
  </si>
  <si>
    <t>AT3G06760</t>
  </si>
  <si>
    <t>gene,mRNA,five_prime_UTR,exon,mRNA,five_prime_UTR,exon,transposable_element,transposon_fragment</t>
  </si>
  <si>
    <t>AT3G27160</t>
  </si>
  <si>
    <t>gene,mRNA,mRNA,five_prime_UTR,exon</t>
  </si>
  <si>
    <t>mRNA,mRNA,exon,five_prime_UTR,protein,protein,gene,mRNA</t>
  </si>
  <si>
    <t>AT3G53090</t>
  </si>
  <si>
    <t>gene,mRNA,five_prime_UTR,exon,mRNA,five_prime_UTR,exon</t>
  </si>
  <si>
    <t>AT3G55660</t>
  </si>
  <si>
    <t>gene,mRNA,three_prime_UTR,exon,mRNA,three_prime_UTR,exon</t>
  </si>
  <si>
    <t>AT3G62220</t>
  </si>
  <si>
    <t>gene,mRNA,mRNA,exon,five_prime_UTR,mRNA,exon,five_prime_UTR</t>
  </si>
  <si>
    <t>Chr4</t>
  </si>
  <si>
    <t>AT4G14220</t>
  </si>
  <si>
    <t>transposable_element,transposon_fragment,gene,mRNA,five_prime_UTR,exon</t>
  </si>
  <si>
    <t>AT4G23680</t>
  </si>
  <si>
    <t>three_prime_UTR,exon,gene,mRNA</t>
  </si>
  <si>
    <t>TGT</t>
  </si>
  <si>
    <t>AT1G32360</t>
  </si>
  <si>
    <t>AT4G34320</t>
  </si>
  <si>
    <t>AT4G39170</t>
  </si>
  <si>
    <t>gene,mRNA,exon,three_prime_UTR,mRNA,exon,three_prime_UTR</t>
  </si>
  <si>
    <t>AT4G09985</t>
  </si>
  <si>
    <t>gene,antisense_lncRNA,exon,gene,mRNA,five_prime_UTR,exon</t>
  </si>
  <si>
    <t>Chr5</t>
  </si>
  <si>
    <t>AT5G04930</t>
  </si>
  <si>
    <t>gene,mRNA,five_prime_UTR,exon</t>
  </si>
  <si>
    <t>AT5G05100</t>
  </si>
  <si>
    <t>gene,mRNA,exon,five_prime_UTR,transposable_element,transposon_fragment</t>
  </si>
  <si>
    <t>AT5G06660</t>
  </si>
  <si>
    <t>TA</t>
  </si>
  <si>
    <t>AT5G10030</t>
  </si>
  <si>
    <t>gene,mRNA</t>
  </si>
  <si>
    <t>gene,mRNA,exon,CDS,protein,gene,mRNA,three_prime_UTR,exon</t>
  </si>
  <si>
    <t>AT5G11380</t>
  </si>
  <si>
    <t>gene,mRNA,exon,three_prime_UTR,mRNA,mRNA,three_prime_UTR,mRNA,exon,three_prime_UTR</t>
  </si>
  <si>
    <t>AT1G34010</t>
  </si>
  <si>
    <t>gene,mRNA,exon,five_prime_UTR,mRNA,CDS,exon,mRNA,exon,five_prime_UTR,protein</t>
  </si>
  <si>
    <t>AT5G24870</t>
  </si>
  <si>
    <t>gene,mRNA,exon,five_prime_UTR,mRNA,exon,five_prime_UTR,transposable_element,transposon_fragment</t>
  </si>
  <si>
    <t>AT5G37780</t>
  </si>
  <si>
    <t>gene,mRNA,three_prime_UTR,exon,mRNA,mRNA,mRNA,three_prime_UTR,exon</t>
  </si>
  <si>
    <t>AT5G40810</t>
  </si>
  <si>
    <t>AT5G41580</t>
  </si>
  <si>
    <t>exon,five_prime_UTR,gene,mRNA</t>
  </si>
  <si>
    <t>AT5G45940</t>
  </si>
  <si>
    <t>XTH28</t>
  </si>
  <si>
    <t>Probable xyloglucan endotransglucosylase/hydrolase protein 28 [Source:UniProtKB/Swiss-Prot;Acc:Q38909]</t>
  </si>
  <si>
    <t>PSS1</t>
  </si>
  <si>
    <t>CDP-diacylglycerol--serine O-phosphatidyltransferase 1 [Source:UniProtKB/Swiss-Prot;Acc:F4HXY7]</t>
  </si>
  <si>
    <t>UBP4</t>
  </si>
  <si>
    <t>Ubiquitin carboxyl-terminal hydrolase 4 [Source:UniProtKB/Swiss-Prot;Acc:Q8LAM0]</t>
  </si>
  <si>
    <t>Inactive receptor-like serine/threonine-protein kinase At2g40270 [Source:UniProtKB/Swiss-Prot;Acc:Q9SIZ4]</t>
  </si>
  <si>
    <t>PP2A4</t>
  </si>
  <si>
    <t>Serine/threonine-protein phosphatase PP2A-4 catalytic subunit [Source:UniProtKB/Swiss-Prot;Acc:Q07100]</t>
  </si>
  <si>
    <t>DI19-4</t>
  </si>
  <si>
    <t>Protein DEHYDRATION-INDUCED 19 homolog 4 [Source:UniProtKB/Swiss-Prot;Acc:Q8VXU6]</t>
  </si>
  <si>
    <t>UPL7</t>
  </si>
  <si>
    <t>E3 ubiquitin-protein ligase UPL7 [Source:UniProtKB/Swiss-Prot;Acc:Q9SCQ2]</t>
  </si>
  <si>
    <t>RHF1A</t>
  </si>
  <si>
    <t>E3 ubiquitin-protein ligase RHF1A [Source:UniProtKB/Swiss-Prot;Acc:Q4TU14]</t>
  </si>
  <si>
    <t>Zinc finger CCCH domain-containing protein 12 [Source:UniProtKB/Swiss-Prot;Acc:Q9LQM3]</t>
  </si>
  <si>
    <t>UPF0496 protein At4g34320 [Source:UniProtKB/Swiss-Prot;Acc:Q9SYZ7]</t>
  </si>
  <si>
    <t>SFH6</t>
  </si>
  <si>
    <t>Phosphatidylinositol/phosphatidylcholine transfer protein SFH6 [Source:UniProtKB/Swiss-Prot;Acc:F4JVA6]</t>
  </si>
  <si>
    <t>Natural antisense transcript overlaps with AT4G39990</t>
  </si>
  <si>
    <t>ALA1</t>
  </si>
  <si>
    <t>Phospholipid-transporting ATPase 1 [Source:UniProtKB/Swiss-Prot;Acc:P98204]</t>
  </si>
  <si>
    <t>TGA4</t>
  </si>
  <si>
    <t>Transcription factor TGA4 [Source:UniProtKB/Swiss-Prot;Acc:Q39162]</t>
  </si>
  <si>
    <t>CAM4</t>
  </si>
  <si>
    <t>Calmodulin-1 [Source:UniProtKB/Swiss-Prot;Acc:P0DH95]</t>
  </si>
  <si>
    <t>CYC12</t>
  </si>
  <si>
    <t>Cytochrome c1 2, heme protein, mitochondrial [Source:UniProtKB/Swiss-Prot;Acc:Q9FKS5]</t>
  </si>
  <si>
    <t>PIAL2</t>
  </si>
  <si>
    <t>E4 SUMO-protein ligase PIAL2 [Source:UniProtKB/Swiss-Prot;Acc:F4JYG0]</t>
  </si>
  <si>
    <t>NUDT11</t>
  </si>
  <si>
    <t>Nudix hydrolase 11 [Source:UniProtKB/Swiss-Prot;Acc:Q8LET2]</t>
  </si>
  <si>
    <t>STR_ID</t>
  </si>
  <si>
    <t>N_Units</t>
  </si>
  <si>
    <t>gene_name</t>
  </si>
  <si>
    <t>CYP76C2</t>
  </si>
  <si>
    <t xml:space="preserve"> Cytochrome P450 76C2 [Source:UniProtKB/Swiss-Prot;Acc:O64637]</t>
  </si>
  <si>
    <t>Rop guanine nucleotide exchange factor 6 [Source:UniProtKB/Swiss-Prot;Acc:Q9M056]</t>
  </si>
  <si>
    <t>ROPGEF6</t>
  </si>
  <si>
    <t>AT5G48560</t>
  </si>
  <si>
    <t>gene,mRNA,mRNA,protein,protein</t>
  </si>
  <si>
    <t>TTG</t>
  </si>
  <si>
    <t>gene,mRNA,mRNA,mRNA,mRNA,mRNA,mRNA,protein,protein,protein,protein</t>
  </si>
  <si>
    <t>gene,mRNA,mRNA,mRNA,mRNA,mRNA,protein,protein,protein,protein,protein</t>
  </si>
  <si>
    <t>AT1G60995</t>
  </si>
  <si>
    <t>gene,mRNA,protein</t>
  </si>
  <si>
    <t>AT1G80100</t>
  </si>
  <si>
    <t>gene,mRNA,mRNA,mRNA,protein,protein,protein</t>
  </si>
  <si>
    <t>gene,mRNA,protein,transposable_element,transposon_fragment</t>
  </si>
  <si>
    <t>AT2G45110</t>
  </si>
  <si>
    <t>AT3G03530</t>
  </si>
  <si>
    <t>TCTT</t>
  </si>
  <si>
    <t>AT3G50100</t>
  </si>
  <si>
    <t>protein,gene,mRNA</t>
  </si>
  <si>
    <t>AT4G17990</t>
  </si>
  <si>
    <t>AT1G33170</t>
  </si>
  <si>
    <t>BHLH78</t>
  </si>
  <si>
    <t>Transcription factor bHLH78 [Source:UniProtKB/Swiss-Prot;Acc:Q9FJL4]</t>
  </si>
  <si>
    <t>Beta-glucosidase 1 [Source:UniProtKB/Swiss-Prot;Acc:Q3ECW8]</t>
  </si>
  <si>
    <t>AHP6</t>
  </si>
  <si>
    <t>Pseudo histidine-containing phosphotransfer protein 6 [Source:UniProtKB/Swiss-Prot;Acc:Q9SSC9]</t>
  </si>
  <si>
    <t>EXPB4</t>
  </si>
  <si>
    <t>Expansin-B4 [Source:UniProtKB/Swiss-Prot;Acc:Q9SHD1]</t>
  </si>
  <si>
    <t>NPC4</t>
  </si>
  <si>
    <t>Non-specific phospholipase C4 [Source:UniProtKB/Swiss-Prot;Acc:Q9SRQ7]</t>
  </si>
  <si>
    <t>SDN1</t>
  </si>
  <si>
    <t>Small RNA degrading nuclease 1 [Source:UniProtKB/Swiss-Prot;Acc:A3KPE8]</t>
  </si>
  <si>
    <t>UPF0725 protein At4g17990 [Source:UniProtKB/Swiss-Prot;Acc:O49698]</t>
  </si>
  <si>
    <t>Probable methyltransferase PMT18 [Source:UniProtKB/Swiss-Prot;Acc:Q9C884]</t>
  </si>
  <si>
    <t>consensuss</t>
  </si>
  <si>
    <t xml:space="preserve">TTG </t>
  </si>
  <si>
    <t>TA/AT</t>
  </si>
  <si>
    <t>AAC/GTT</t>
  </si>
  <si>
    <t>AG/CT</t>
  </si>
  <si>
    <t>GAA/TTC</t>
  </si>
  <si>
    <t>all</t>
  </si>
  <si>
    <t>TG</t>
  </si>
  <si>
    <t>AC</t>
  </si>
  <si>
    <t>gene,mRNA,mRNA,mRNA,mRNA,protein,protein,protein,protein</t>
  </si>
  <si>
    <t>AT1G66390</t>
  </si>
  <si>
    <t>AT1G80840</t>
  </si>
  <si>
    <t>gene,mRNA,mRNA,protein</t>
  </si>
  <si>
    <t>AT3G17205</t>
  </si>
  <si>
    <t>AT3G23800</t>
  </si>
  <si>
    <t>CA</t>
  </si>
  <si>
    <t>AT3G23910</t>
  </si>
  <si>
    <t>TTGA</t>
  </si>
  <si>
    <t>AT5G20540</t>
  </si>
  <si>
    <t>gene,mRNA,mRNA,mRNA,mRNA,mRNA,mRNA,mRNA,mRNA,mRNA,mRNA,mRNA,mRNA,protein,protein,protein,protein,protein,protein,protein,protein,protein,protein,protein,protein</t>
  </si>
  <si>
    <t>AT5G46640</t>
  </si>
  <si>
    <t>N_units</t>
  </si>
  <si>
    <t>MYB90</t>
  </si>
  <si>
    <t>Transcription factor MYB90 [Source:UniProtKB/Swiss-Prot;Acc:Q9ZTC3]</t>
  </si>
  <si>
    <t>WRKY40</t>
  </si>
  <si>
    <t>Probable WRKY transcription factor 40 [Source:UniProtKB/Swiss-Prot;Acc:Q9SAH7]</t>
  </si>
  <si>
    <t>UPL6</t>
  </si>
  <si>
    <t>E3 ubiquitin-protein ligase UPL6 [Source:UniProtKB/Swiss-Prot;Acc:Q8RWB8]</t>
  </si>
  <si>
    <t>ATG2</t>
  </si>
  <si>
    <t>Autophagy-related protein 2 [Source:UniProtKB/Swiss-Prot;Acc:F8S296]</t>
  </si>
  <si>
    <t>SBP3</t>
  </si>
  <si>
    <t>Selenium-binding protein 3 [Source:UniProtKB/Swiss-Prot;Acc:Q9LK38]</t>
  </si>
  <si>
    <t>BRXL4</t>
  </si>
  <si>
    <t>Protein Brevis radix-like 4 [Source:UniProtKB/Swiss-Prot;Acc:Q8GZ92]</t>
  </si>
  <si>
    <t>AHL8</t>
  </si>
  <si>
    <t>AT-hook motif nuclear-localized protein 8 [Source:UniProtKB/Swiss-Prot;Acc:Q9FIR1]</t>
  </si>
  <si>
    <t>Intergenic</t>
  </si>
  <si>
    <t>ATG</t>
  </si>
  <si>
    <t>AT3TE27050</t>
  </si>
  <si>
    <t>transposable_element,transposon_fragment</t>
  </si>
  <si>
    <t>AT3TE70635:transposon_fragment:3</t>
  </si>
  <si>
    <t>transposon_fragment,transposable_element_gene,mRNA,exon,transposable_element</t>
  </si>
  <si>
    <t>pseudogene,pseudogenic_transcript,transposable_element,transposon_fragment</t>
  </si>
  <si>
    <t>GT</t>
  </si>
  <si>
    <t>gene,mRNA,transposable_element,protein</t>
  </si>
  <si>
    <t>AT5TE56320</t>
  </si>
  <si>
    <t>Unit_GC</t>
  </si>
  <si>
    <t>gene,mRNA,CDS,exon,mRNA,exon,five_prime_UTR,protein</t>
  </si>
  <si>
    <t>AT5G59950</t>
  </si>
  <si>
    <t>gene,mRNA,mRNA,mRNA,mRNA,five_prime_UTR,exon,mRNA,protein,protein,protein,protein</t>
  </si>
  <si>
    <t>AGAA</t>
  </si>
  <si>
    <t>AT5G62920</t>
  </si>
  <si>
    <t>AT5G66658</t>
  </si>
  <si>
    <t>AT5G67420</t>
  </si>
  <si>
    <t>TAAA</t>
  </si>
  <si>
    <t>AT1G11545</t>
  </si>
  <si>
    <t>AT1G70000</t>
  </si>
  <si>
    <t>AT1G72100</t>
  </si>
  <si>
    <t>AT1G72410</t>
  </si>
  <si>
    <t>gene,mRNA,mRNA,exon,five_prime_UTR</t>
  </si>
  <si>
    <t>AT1G76510</t>
  </si>
  <si>
    <t>gene,mRNA,three_prime_UTR,exon,mRNA,exon,three_prime_UTR</t>
  </si>
  <si>
    <t>AT1G77660</t>
  </si>
  <si>
    <t>AT1G80940</t>
  </si>
  <si>
    <t>gene,mRNA,mRNA,exon,three_prime_UTR,gene,mRNA,three_prime_UTR,exon</t>
  </si>
  <si>
    <t>AT1G14580</t>
  </si>
  <si>
    <t>gene,mRNA,five_prime_UTR,exon,mRNA,exon,five_prime_UTR,mRNA,exon,five_prime_UTR</t>
  </si>
  <si>
    <t>AT2G34520</t>
  </si>
  <si>
    <t>AT2G36320</t>
  </si>
  <si>
    <t>AT2G45160</t>
  </si>
  <si>
    <t>AT2G47750</t>
  </si>
  <si>
    <t>AT3G11400</t>
  </si>
  <si>
    <t>AT3G13730</t>
  </si>
  <si>
    <t>gene,mRNA,mRNA,mRNA,exon,five_prime_UTR,protein,protein</t>
  </si>
  <si>
    <t>AAT</t>
  </si>
  <si>
    <t>AT4G00180</t>
  </si>
  <si>
    <t>ATT</t>
  </si>
  <si>
    <t>AT4G04850</t>
  </si>
  <si>
    <t>AT1G29370</t>
  </si>
  <si>
    <t>AT1G29535</t>
  </si>
  <si>
    <t>gene,mRNA,exon,three_prime_UTR,mRNA,exon,three_prime_UTR,gene,mRNA,exon,CDS,protein</t>
  </si>
  <si>
    <t>AT4G09080</t>
  </si>
  <si>
    <t>AT4G17650</t>
  </si>
  <si>
    <t>AT4G26470</t>
  </si>
  <si>
    <t>gene,mRNA,exon,CDS,mRNA,CDS,exon,mRNA,exon,three_prime_UTR,protein,protein</t>
  </si>
  <si>
    <t>AT4G28730</t>
  </si>
  <si>
    <t>gene,mRNA,CDS,exon,mRNA,exon,three_prime_UTR,protein</t>
  </si>
  <si>
    <t>AT4G03275</t>
  </si>
  <si>
    <t>gene,transcript_region,transcript_region,exon</t>
  </si>
  <si>
    <t>gene,mRNA,exon,five_prime_UTR,mRNA,protein</t>
  </si>
  <si>
    <t>AT4G32480</t>
  </si>
  <si>
    <t>AT4G33495</t>
  </si>
  <si>
    <t>AT5G02560</t>
  </si>
  <si>
    <t>gene,mRNA,exon,three_prime_UTR,gene,mRNA,exon,CDS,protein</t>
  </si>
  <si>
    <t>AT5G08290</t>
  </si>
  <si>
    <t>gene,mRNA,five_prime_UTR,exon,mRNA,exon,five_prime_UTR</t>
  </si>
  <si>
    <t>AT5G18735</t>
  </si>
  <si>
    <t>gene,mRNA,exon,CDS,protein,gene,mRNA,exon,three_prime_UTR</t>
  </si>
  <si>
    <t>AT5G20885</t>
  </si>
  <si>
    <t>AT5G23590</t>
  </si>
  <si>
    <t>gene,mRNA,exon,five_prime_UTR,gene,mRNA,exon,three_prime_UTR</t>
  </si>
  <si>
    <t>AT5G24960</t>
  </si>
  <si>
    <t>three_prime_UTR,exon,gene,mRNA,mRNA,protein</t>
  </si>
  <si>
    <t>AT5G25940</t>
  </si>
  <si>
    <t>AT5G33355</t>
  </si>
  <si>
    <t>exon,three_prime_UTR,gene,mRNA</t>
  </si>
  <si>
    <t>AT5G37720</t>
  </si>
  <si>
    <t>gene,mRNA,mRNA</t>
  </si>
  <si>
    <t>AT5G44120</t>
  </si>
  <si>
    <t>gene,mRNA,CDS,exon,protein,gene,mRNA,three_prime_UTR,exon</t>
  </si>
  <si>
    <t>AT5G47690</t>
  </si>
  <si>
    <t>gene,mRNA,exon,five_prime_UTR,mRNA,five_prime_UTR,exon,mRNA,mRNA,five_prime_UTR,exon</t>
  </si>
  <si>
    <t>DDB2</t>
  </si>
  <si>
    <t>Protein DAMAGED DNA-BINDING 2 [Source:UniProtKB/Swiss-Prot;Acc:Q6NQ88]</t>
  </si>
  <si>
    <t>ALY1</t>
  </si>
  <si>
    <t>THO complex subunit 4A [Source:UniProtKB/Swiss-Prot;Acc:Q8L773]</t>
  </si>
  <si>
    <t>ARR6</t>
  </si>
  <si>
    <t>Two-component response regulator ARR6 [Source:UniProtKB/Swiss-Prot;Acc:Q9ZWS6]</t>
  </si>
  <si>
    <t>LBD37</t>
  </si>
  <si>
    <t>LOB domain-containing protein 37 [Source:UniProtKB/Swiss-Prot;Acc:Q9FN11]</t>
  </si>
  <si>
    <t>XTH8</t>
  </si>
  <si>
    <t>Probable xyloglucan endotransglucosylase/hydrolase protein 8 [Source:UniProtKB/Swiss-Prot;Acc:Q8L9A9]</t>
  </si>
  <si>
    <t>ARID5</t>
  </si>
  <si>
    <t>AT-rich interactive domain-containing protein 5 [Source:UniProtKB/Swiss-Prot;Acc:Q0WNR6]</t>
  </si>
  <si>
    <t>IDD6</t>
  </si>
  <si>
    <t>Protein indeterminate-domain 6, chloroplastic [Source:UniProtKB/Swiss-Prot;Acc:Q8RWX7]</t>
  </si>
  <si>
    <t>SAP4</t>
  </si>
  <si>
    <t>Zinc finger A20 and AN1 domain-containing stress-associated protein 4 [Source:UniProtKB/Swiss-Prot;Acc:Q9SJM6]</t>
  </si>
  <si>
    <t>SCL27</t>
  </si>
  <si>
    <t>Scarecrow-like protein 27 [Source:UniProtKB/Swiss-Prot;Acc:Q7XJM8]</t>
  </si>
  <si>
    <t>GH3.9</t>
  </si>
  <si>
    <t>Putative indole-3-acetic acid-amido synthetase GH3.9 [Source:UniProtKB/Swiss-Prot;Acc:O82243]</t>
  </si>
  <si>
    <t>CYP90D1</t>
  </si>
  <si>
    <t>3-epi-6-deoxocathasterone 23-monooxygenase [Source:UniProtKB/Swiss-Prot;Acc:Q94IA6]</t>
  </si>
  <si>
    <t>YAB3</t>
  </si>
  <si>
    <t>Axial regulator YABBY 3 [Source:UniProtKB/Swiss-Prot;Acc:Q9XFB1]</t>
  </si>
  <si>
    <t>KEA3</t>
  </si>
  <si>
    <t>K(+) efflux antiporter 3, chloroplastic [Source:UniProtKB/Swiss-Prot;Acc:Q9M0Z3]</t>
  </si>
  <si>
    <t>TOC75-4</t>
  </si>
  <si>
    <t>Protein TOC75-4, chloroplastic [Source:UniProtKB/Swiss-Prot;Acc:Q5IZC8]</t>
  </si>
  <si>
    <t>CML21</t>
  </si>
  <si>
    <t>Probable calcium-binding protein CML21 [Source:UniProtKB/Swiss-Prot;Acc:Q52K82]</t>
  </si>
  <si>
    <t>GRXC5</t>
  </si>
  <si>
    <t>Glutaredoxin-C5, chloroplastic [Source:UniProtKB/Swiss-Prot;Acc:Q8GWS0]</t>
  </si>
  <si>
    <t>DER1</t>
  </si>
  <si>
    <t>Derlin-1 [Source:UniProtKB/Swiss-Prot;Acc:Q8VZU9]</t>
  </si>
  <si>
    <t>RPD1</t>
  </si>
  <si>
    <t>Protein ROOT PRIMORDIUM DEFECTIVE 1 [Source:UniProtKB/Swiss-Prot;Acc:Q689D6]</t>
  </si>
  <si>
    <t>Probable histone H2A.4 [Source:UniProtKB/Swiss-Prot;Acc:Q9LZ46]</t>
  </si>
  <si>
    <t>YLS8</t>
  </si>
  <si>
    <t>Thioredoxin-like protein YLS8 [Source:UniProtKB/Swiss-Prot;Acc:Q9FE62]</t>
  </si>
  <si>
    <t>CYP71A14</t>
  </si>
  <si>
    <t>Cytochrome P450 71A14 [Source:UniProtKB/Swiss-Prot;Acc:P58045]</t>
  </si>
  <si>
    <t>Defensin-like protein 207 [Source:UniProtKB/Swiss-Prot;Acc:Q3E8R5]</t>
  </si>
  <si>
    <t>ALY4</t>
  </si>
  <si>
    <t>THO complex subunit 4D [Source:UniProtKB/Swiss-Prot;Acc:Q6NQ72]</t>
  </si>
  <si>
    <t>CRA1</t>
  </si>
  <si>
    <t>12S seed storage protein CRA1 [Source:UniProtKB/Swiss-Prot;Acc:P15455]</t>
  </si>
  <si>
    <t>Purifying_SE</t>
  </si>
  <si>
    <t>freq_SE</t>
  </si>
  <si>
    <t>Purifying_freq</t>
  </si>
  <si>
    <t>term ID</t>
  </si>
  <si>
    <t>GO:0009889</t>
  </si>
  <si>
    <t>BP</t>
  </si>
  <si>
    <t xml:space="preserve">   regulation of biosynthetic process</t>
  </si>
  <si>
    <t>GO:0031326</t>
  </si>
  <si>
    <t xml:space="preserve">    regulation of cellular biosynthetic process</t>
  </si>
  <si>
    <t>GO:2001141</t>
  </si>
  <si>
    <t xml:space="preserve">   regulation of RNA biosynthetic process</t>
  </si>
  <si>
    <t>GO:1903506</t>
  </si>
  <si>
    <t xml:space="preserve">    regulation of nucleic acid-templated transcription</t>
  </si>
  <si>
    <t>GO:0006355</t>
  </si>
  <si>
    <t xml:space="preserve">     regulation of transcription, DNA-templated</t>
  </si>
  <si>
    <t>GO:0000788</t>
  </si>
  <si>
    <t>CC</t>
  </si>
  <si>
    <t xml:space="preserve">   nuclear nucleosome</t>
  </si>
  <si>
    <t>GO:0003676</t>
  </si>
  <si>
    <t>MF</t>
  </si>
  <si>
    <t xml:space="preserve">   nucleic acid binding</t>
  </si>
  <si>
    <t>GO:0003779</t>
  </si>
  <si>
    <t xml:space="preserve">   actin binding</t>
  </si>
  <si>
    <t>q-value</t>
  </si>
  <si>
    <t>Background set</t>
  </si>
  <si>
    <t>Query</t>
  </si>
  <si>
    <t>Proportion of query</t>
  </si>
  <si>
    <t>Proportion of background</t>
  </si>
  <si>
    <t>term name</t>
  </si>
  <si>
    <t>term type</t>
  </si>
  <si>
    <t>AT5G44450</t>
  </si>
  <si>
    <t>alpha amino-terminal protein methyltransferase</t>
  </si>
  <si>
    <t>MSSSLHSPFVSIGHFHCHHNNQNHISPPPSTTTTLASPPYRYQQRKEIRSVLTLSSNSMDICGVDSEGKEFNSVQEMWREEIGEGDETKKTQWYRDGVSYWEGVEASVDGVLGGYGHVNDADIIGSEVFLKTLLQERLVNNVGANQHLVALDCGSGIGRITKNLLIRYFNEVDLLEPVAQFLDAARENLASAGSETHKATNFFCVPLQEFTPAAGRYDVIWVQWCIGHLTDNDFVSFFNRAKGYLKPGGFFVVKENLAKNGFVLDKEDHSITRSDPYFKQLFRQCGLHLYRTKDQKGLPQELFAVKMYALTVDTPPKIHRTRSKTRSNRPQIIK</t>
  </si>
  <si>
    <t>SL</t>
  </si>
  <si>
    <t>coding 12/20/2016</t>
  </si>
  <si>
    <t>#       signf   corr. p-value   T       Q       Q&amp;T     Q&amp;T/Q   Q&amp;T/T   term ID         t type  t group    t name and depth in group            Q&amp;T list</t>
  </si>
  <si>
    <t>#</t>
  </si>
  <si>
    <r>
      <t>1       !       8.92e-03        2       56      2       0.036   1.000   GO:001598</t>
    </r>
    <r>
      <rPr>
        <sz val="12"/>
        <color rgb="FF1484BD"/>
        <rFont val="Arial Unicode MS"/>
      </rPr>
      <t>0</t>
    </r>
    <r>
      <rPr>
        <sz val="12"/>
        <color rgb="FF1E4646"/>
        <rFont val="Arial Unicode MS"/>
      </rPr>
      <t xml:space="preserve">      BP     </t>
    </r>
    <r>
      <rPr>
        <sz val="12"/>
        <color rgb="FF1484BD"/>
        <rFont val="Arial Unicode MS"/>
      </rPr>
      <t xml:space="preserve"> 1        </t>
    </r>
    <r>
      <rPr>
        <sz val="12"/>
        <color rgb="FF1E4646"/>
        <rFont val="Arial Unicode MS"/>
      </rPr>
      <t xml:space="preserve">  energy derivation by oxidation of organic compounds  1       AT2G36390,AT1G19530</t>
    </r>
  </si>
  <si>
    <r>
      <t xml:space="preserve">1       !       5.00e-02        4       56      2       0.036   0.500   GO:0006650     </t>
    </r>
    <r>
      <rPr>
        <sz val="12"/>
        <color rgb="FF1484BD"/>
        <rFont val="Arial Unicode MS"/>
      </rPr>
      <t xml:space="preserve"> </t>
    </r>
    <r>
      <rPr>
        <sz val="12"/>
        <color rgb="FF1E4646"/>
        <rFont val="Arial Unicode MS"/>
      </rPr>
      <t xml:space="preserve">BP      2    </t>
    </r>
    <r>
      <rPr>
        <sz val="12"/>
        <color rgb="FF1484BD"/>
        <rFont val="Arial Unicode MS"/>
      </rPr>
      <t xml:space="preserve">      glyc</t>
    </r>
    <r>
      <rPr>
        <sz val="12"/>
        <color rgb="FF1E4646"/>
        <rFont val="Arial Unicode MS"/>
      </rPr>
      <t>erophospholipid metabolic process        1       AT2G03890,AT1G21980</t>
    </r>
  </si>
  <si>
    <r>
      <t xml:space="preserve">1       !       5.00e-02        4       56      2       0.036   0.500   GO:0046488   </t>
    </r>
    <r>
      <rPr>
        <sz val="12"/>
        <color rgb="FF1484BD"/>
        <rFont val="Arial Unicode MS"/>
      </rPr>
      <t xml:space="preserve"> </t>
    </r>
    <r>
      <rPr>
        <sz val="12"/>
        <color rgb="FF1E4646"/>
        <rFont val="Arial Unicode MS"/>
      </rPr>
      <t xml:space="preserve">  BP      2  </t>
    </r>
    <r>
      <rPr>
        <sz val="12"/>
        <color rgb="FF1484BD"/>
        <rFont val="Arial Unicode MS"/>
      </rPr>
      <t xml:space="preserve">         p</t>
    </r>
    <r>
      <rPr>
        <sz val="12"/>
        <color rgb="FF1E4646"/>
        <rFont val="Arial Unicode MS"/>
      </rPr>
      <t>hosphatidylinositol metabolic process      2       AT2G03890,AT1G21980</t>
    </r>
  </si>
  <si>
    <r>
      <t xml:space="preserve">1       !       8.92e-03        2       56      2       0.036   1.000   GO:0010229 </t>
    </r>
    <r>
      <rPr>
        <sz val="12"/>
        <color rgb="FF1484BD"/>
        <rFont val="Arial Unicode MS"/>
      </rPr>
      <t xml:space="preserve"> </t>
    </r>
    <r>
      <rPr>
        <sz val="12"/>
        <color rgb="FF1E4646"/>
        <rFont val="Arial Unicode MS"/>
      </rPr>
      <t xml:space="preserve">    BP      4</t>
    </r>
    <r>
      <rPr>
        <sz val="12"/>
        <color rgb="FF1484BD"/>
        <rFont val="Arial Unicode MS"/>
      </rPr>
      <t xml:space="preserve">          </t>
    </r>
    <r>
      <rPr>
        <sz val="12"/>
        <color rgb="FF1E4646"/>
        <rFont val="Arial Unicode MS"/>
      </rPr>
      <t>inflorescence development    1       AT2G27990,AT3G47620</t>
    </r>
  </si>
  <si>
    <r>
      <t xml:space="preserve">1       !       5.00e-02        4       56      2       0.036   0.500   GO:0044815     </t>
    </r>
    <r>
      <rPr>
        <sz val="12"/>
        <color rgb="FF1484BD"/>
        <rFont val="Arial Unicode MS"/>
      </rPr>
      <t xml:space="preserve"> </t>
    </r>
    <r>
      <rPr>
        <sz val="12"/>
        <color rgb="FF1E4646"/>
        <rFont val="Arial Unicode MS"/>
      </rPr>
      <t xml:space="preserve">CC      3    </t>
    </r>
    <r>
      <rPr>
        <sz val="12"/>
        <color rgb="FF1484BD"/>
        <rFont val="Arial Unicode MS"/>
      </rPr>
      <t xml:space="preserve">      DNA </t>
    </r>
    <r>
      <rPr>
        <sz val="12"/>
        <color rgb="FF1E4646"/>
        <rFont val="Arial Unicode MS"/>
      </rPr>
      <t>packaging complex        1       AT3G46030,AT3G45980</t>
    </r>
  </si>
  <si>
    <r>
      <t>1       !       5.00e-02        4       56      2       0.036   0.500   GO:0000786</t>
    </r>
    <r>
      <rPr>
        <sz val="12"/>
        <color rgb="FF1484BD"/>
        <rFont val="Arial Unicode MS"/>
      </rPr>
      <t xml:space="preserve"> </t>
    </r>
    <r>
      <rPr>
        <sz val="12"/>
        <color rgb="FF1E4646"/>
        <rFont val="Arial Unicode MS"/>
      </rPr>
      <t xml:space="preserve">     CC      </t>
    </r>
    <r>
      <rPr>
        <sz val="12"/>
        <color rgb="FF1484BD"/>
        <rFont val="Arial Unicode MS"/>
      </rPr>
      <t xml:space="preserve">3         </t>
    </r>
    <r>
      <rPr>
        <sz val="12"/>
        <color rgb="FF1E4646"/>
        <rFont val="Arial Unicode MS"/>
      </rPr>
      <t xml:space="preserve"> nucleosome   1       AT3G46030,AT3G45980</t>
    </r>
  </si>
  <si>
    <r>
      <t>1       !       2.59e-02        3       56      2       0.036   0.667   GO:0000788</t>
    </r>
    <r>
      <rPr>
        <sz val="12"/>
        <color rgb="FF1484BD"/>
        <rFont val="Arial Unicode MS"/>
      </rPr>
      <t xml:space="preserve"> </t>
    </r>
    <r>
      <rPr>
        <sz val="12"/>
        <color rgb="FF1E4646"/>
        <rFont val="Arial Unicode MS"/>
      </rPr>
      <t xml:space="preserve">     CC      </t>
    </r>
    <r>
      <rPr>
        <sz val="12"/>
        <color rgb="FF1484BD"/>
        <rFont val="Arial Unicode MS"/>
      </rPr>
      <t xml:space="preserve">3         </t>
    </r>
    <r>
      <rPr>
        <sz val="12"/>
        <color rgb="FF1E4646"/>
        <rFont val="Arial Unicode MS"/>
      </rPr>
      <t xml:space="preserve"> nuclear nucleosome   1       AT3G46030,AT3G45980</t>
    </r>
  </si>
  <si>
    <t>#INFO:  PARAMETERS: user_thr = 1.00</t>
  </si>
  <si>
    <t>#INFO:  PARAMETERS: sort_by_structure = 1</t>
  </si>
  <si>
    <t>#INFO:  PARAMETERS: significant = 1</t>
  </si>
  <si>
    <t>#INFO:  PARAMETERS: organism = athaliana</t>
  </si>
  <si>
    <t>#INFO:  PARAMETERS: fdr = 1</t>
  </si>
  <si>
    <t>#INFO:  User: http</t>
  </si>
  <si>
    <t>#INFO:  Host: arak-prod</t>
  </si>
  <si>
    <t xml:space="preserve">#INFO:  Time: 2017-4-19  1:53:48 </t>
  </si>
  <si>
    <t>#INFO:  Version: r1709_e87_eg34</t>
  </si>
  <si>
    <t>#WARNING:       Gene AT1G02660 in background [1/12] is already seen with same internal ID GOSH:23015, skipping!</t>
  </si>
  <si>
    <t>#WARNING:       Gene AT1G10720 in background [1/51] is already seen with same internal ID GOSH:30941, skipping!</t>
  </si>
  <si>
    <t>#WARNING:       Gene AT1G12490 in background [1/60] is already seen with same internal ID GOSH:20302, skipping!</t>
  </si>
  <si>
    <t>#WARNING:       Gene AT1G13430 in background [1/70] is already seen with same internal ID GOSH:24241, skipping!</t>
  </si>
  <si>
    <t>#WARNING:       Gene AT1G18750 in background [1/94] is already seen with same internal ID GOSH:28776, skipping!</t>
  </si>
  <si>
    <t>#WARNING:       Gene AT1G28000 in background [1/146] is already seen with same internal ID GOSH:14211, skipping!</t>
  </si>
  <si>
    <t>#WARNING:       Gene AT1G28400 in background [1/150] is already seen with same internal ID GOSH:7459, skipping!</t>
  </si>
  <si>
    <t>#WARNING:       Gene AT1G31630 in background [1/164] is already seen with same internal ID GOSH:9791, skipping!</t>
  </si>
  <si>
    <t>#WARNING:       Gene AT1G43850 in background [1/186] is already seen with same internal ID GOSH:27673, skipping!</t>
  </si>
  <si>
    <t>#WARNING:       Gene AT1G47970 in background [1/195] is already seen with same internal ID GOSH:11826, skipping!</t>
  </si>
  <si>
    <t>#WARNING:       Gene AT1G52320 in background [1/225] is already seen with same internal ID GOSH:26226, skipping!</t>
  </si>
  <si>
    <t>#WARNING:       Gene AT1G56660 in background [1/252] is already seen with same internal ID GOSH:29066, skipping!</t>
  </si>
  <si>
    <t>#WARNING:       Gene AT1G56660 in background [1/253] is already seen with same internal ID GOSH:29066, skipping!</t>
  </si>
  <si>
    <t>#WARNING:       Gene AT1G58210 in background [1/256] is already seen with same internal ID GOSH:27719, skipping!</t>
  </si>
  <si>
    <t>#WARNING:       Gene AT1G60200 in background [1/261] is already seen with same internal ID GOSH:25205, skipping!</t>
  </si>
  <si>
    <t>#WARNING:       Gene AT1G68810 in background [1/313] is already seen with same internal ID GOSH:25883, skipping!</t>
  </si>
  <si>
    <t>#WARNING:       Gene AT1G69440 in background [1/324] is already seen with same internal ID GOSH:16117, skipping!</t>
  </si>
  <si>
    <t>#WARNING:       Gene AT1G72390 in background [1/334] is already seen with same internal ID GOSH:10512, skipping!</t>
  </si>
  <si>
    <t>#WARNING:       Gene AT1G74890 in background [1/343] is already seen with same internal ID GOSH:5663, skipping!</t>
  </si>
  <si>
    <t>#WARNING:       Gene AT1G76010 in background [1/353] is already seen with same internal ID GOSH:16162, skipping!</t>
  </si>
  <si>
    <t>#WARNING:       Gene AT1G77960 in background [1/368] is already seen with same internal ID GOSH:27283, skipping!</t>
  </si>
  <si>
    <t>#WARNING:       Gene AT2G02070 in background [1/383] is already seen with same internal ID GOSH:29154, skipping!</t>
  </si>
  <si>
    <t>#WARNING:       Gene AT2G04620 in background [1/394] is already seen with same internal ID GOSH:22103, skipping!</t>
  </si>
  <si>
    <t>#WARNING:       Gene AT2G11910 in background [1/401] is already seen with same internal ID GOSH:8045, skipping!</t>
  </si>
  <si>
    <t>#WARNING:       Gene AT2G12875 in background [1/403] is already seen with same internal ID GOSH:24463, skipping!</t>
  </si>
  <si>
    <t>#WARNING:       Gene AT2G13570 in background [1/405] is already seen with same internal ID GOSH:15615, skipping!</t>
  </si>
  <si>
    <t>#WARNING:       Gene AT2G22000 in background [1/438] is already seen with same internal ID GOSH:21574, skipping!</t>
  </si>
  <si>
    <t>#WARNING:       Gene AT2G24550 in background [1/451] is already seen with same internal ID GOSH:17955, skipping!</t>
  </si>
  <si>
    <t>#WARNING:       Gene AT2G26940 in background [1/472] is already seen with same internal ID GOSH:28114, skipping!</t>
  </si>
  <si>
    <t>#WARNING:       Gene AT2G33880 in background [1/520] is already seen with same internal ID GOSH:24755, skipping!</t>
  </si>
  <si>
    <t>#WARNING:       Gene AT2G35670 in background [1/527] is already seen with same internal ID GOSH:25167, skipping!</t>
  </si>
  <si>
    <t>#WARNING:       Gene AT2G37380 in background [1/538] is already seen with same internal ID GOSH:21203, skipping!</t>
  </si>
  <si>
    <t>#WARNING:       Gene AT2G37410 in background [1/540] is already seen with same internal ID GOSH:10580, skipping!</t>
  </si>
  <si>
    <t>#WARNING:       Gene AT2G41260 in background [1/557] is already seen with same internal ID GOSH:14284, skipping!</t>
  </si>
  <si>
    <t>#WARNING:       Gene AT2G41260 in background [1/558] is already seen with same internal ID GOSH:14284, skipping!</t>
  </si>
  <si>
    <t>#WARNING:       Gene AT2G42760 in background [1/571] is already seen with same internal ID GOSH:18104, skipping!</t>
  </si>
  <si>
    <t>#WARNING:       Gene AT2G43970 in background [1/574] is already seen with same internal ID GOSH:13031, skipping!</t>
  </si>
  <si>
    <t>#WARNING:       Gene AT2G46020 in background [1/590] is already seen with same internal ID GOSH:29647, skipping!</t>
  </si>
  <si>
    <t>#WARNING:       Gene AT3G05220 in background [1/613] is already seen with same internal ID GOSH:14684, skipping!</t>
  </si>
  <si>
    <t>#WARNING:       Gene AT3G05220 in background [1/614] is already seen with same internal ID GOSH:14684, skipping!</t>
  </si>
  <si>
    <t>#WARNING:       Gene AT3G06020 in background [1/617] is already seen with same internal ID GOSH:17414, skipping!</t>
  </si>
  <si>
    <t>#WARNING:       Gene AT3G06180 in background [1/619] is already seen with same internal ID GOSH:8111, skipping!</t>
  </si>
  <si>
    <t>#WARNING:       Gene AT3G11402 in background [1/638] is already seen with same internal ID GOSH:11692, skipping!</t>
  </si>
  <si>
    <t>#WARNING:       Gene AT3G13960 in background [1/650] is already seen with same internal ID GOSH:16128, skipping!</t>
  </si>
  <si>
    <t>#WARNING:       Gene AT3G17170 in background [1/666] is already seen with same internal ID GOSH:19323, skipping!</t>
  </si>
  <si>
    <t>#WARNING:       Gene AT3G24080 in background [1/700] is already seen with same internal ID GOSH:23274, skipping!</t>
  </si>
  <si>
    <t>#WARNING:       Gene AT3G24080 in background [1/701] is already seen with same internal ID GOSH:23274, skipping!</t>
  </si>
  <si>
    <t>#WARNING:       Gene AT3G24650 in background [1/709] is already seen with same internal ID GOSH:9434, skipping!</t>
  </si>
  <si>
    <t>#WARNING:       Gene AT3G26400 in background [1/721] is already seen with same internal ID GOSH:6445, skipping!</t>
  </si>
  <si>
    <t>#WARNING:       Gene AT3G28790 in background [1/737] is already seen with same internal ID GOSH:12039, skipping!</t>
  </si>
  <si>
    <t>#WARNING:       Gene AT3G29060 in background [1/743] is already seen with same internal ID GOSH:30020, skipping!</t>
  </si>
  <si>
    <t>#WARNING:       Gene AT3G48430 in background [1/774] is already seen with same internal ID GOSH:7603, skipping!</t>
  </si>
  <si>
    <t>#WARNING:       Gene AT3G49410 in background [1/780] is already seen with same internal ID GOSH:19441, skipping!</t>
  </si>
  <si>
    <t>#WARNING:       Gene AT3G49430 in background [1/782] is already seen with same internal ID GOSH:26584, skipping!</t>
  </si>
  <si>
    <t>#WARNING:       Gene AT3G50180 in background [1/788] is already seen with same internal ID GOSH:24569, skipping!</t>
  </si>
  <si>
    <t>#WARNING:       Gene AT3G50690 in background [1/792] is already seen with same internal ID GOSH:28711, skipping!</t>
  </si>
  <si>
    <t>#WARNING:       Gene AT3G51290 in background [1/796] is already seen with same internal ID GOSH:27566, skipping!</t>
  </si>
  <si>
    <t>#WARNING:       Gene AT3G54220 in background [1/811] is already seen with same internal ID GOSH:15532, skipping!</t>
  </si>
  <si>
    <t>#WARNING:       Gene AT3G55460 in background [1/817] is already seen with same internal ID GOSH:11276, skipping!</t>
  </si>
  <si>
    <t>#WARNING:       Gene AT4G00200 in background [1/849] is already seen with same internal ID GOSH:16065, skipping!</t>
  </si>
  <si>
    <t>#WARNING:       Gene AT4G02450 in background [1/859] is already seen with same internal ID GOSH:11651, skipping!</t>
  </si>
  <si>
    <t>#WARNING:       Gene AT4G16630 in background [1/922] is already seen with same internal ID GOSH:22517, skipping!</t>
  </si>
  <si>
    <t>#WARNING:       Gene AT4G17950 in background [1/930] is already seen with same internal ID GOSH:7168, skipping!</t>
  </si>
  <si>
    <t>#WARNING:       Gene AT4G20160 in background [1/942] is already seen with same internal ID GOSH:25303, skipping!</t>
  </si>
  <si>
    <t>#WARNING:       Gene AT4G25940 in background [1/963] is already seen with same internal ID GOSH:15089, skipping!</t>
  </si>
  <si>
    <t>#WARNING:       Gene AT4G29020 in background [1/981] is already seen with same internal ID GOSH:10527, skipping!</t>
  </si>
  <si>
    <t>#WARNING:       Gene AT4G36230 in background [1/1017] is already seen with same internal ID GOSH:14394, skipping!</t>
  </si>
  <si>
    <t>#WARNING:       Gene AT4G40010 in background [1/1040] is already seen with same internal ID GOSH:27204, skipping!</t>
  </si>
  <si>
    <t>#WARNING:       Gene AT5G14280 in background [1/1112] is already seen with same internal ID GOSH:26131, skipping!</t>
  </si>
  <si>
    <t>#WARNING:       Gene AT5G14440 in background [1/1114] is already seen with same internal ID GOSH:19046, skipping!</t>
  </si>
  <si>
    <t>#WARNING:       Gene AT5G17510 in background [1/1128] is already seen with same internal ID GOSH:22553, skipping!</t>
  </si>
  <si>
    <t>#WARNING:       Gene AT5G17580 in background [1/1130] is already seen with same internal ID GOSH:7295, skipping!</t>
  </si>
  <si>
    <t>#WARNING:       Gene AT5G19090 in background [1/1140] is already seen with same internal ID GOSH:30125, skipping!</t>
  </si>
  <si>
    <t>#WARNING:       Gene AT5G19950 in background [1/1147] is already seen with same internal ID GOSH:11631, skipping!</t>
  </si>
  <si>
    <t>#WARNING:       Gene AT5G24500 in background [1/1169] is already seen with same internal ID GOSH:26707, skipping!</t>
  </si>
  <si>
    <t>#WARNING:       Gene AT5G28300 in background [1/1177] is already seen with same internal ID GOSH:9501, skipping!</t>
  </si>
  <si>
    <t>#WARNING:       Gene AT5G28300 in background [1/1178] is already seen with same internal ID GOSH:9501, skipping!</t>
  </si>
  <si>
    <t>#WARNING:       Gene AT5G40340 in background [1/1210] is already seen with same internal ID GOSH:29583, skipping!</t>
  </si>
  <si>
    <t>#WARNING:       Gene AT5G41410 in background [1/1219] is already seen with same internal ID GOSH:19584, skipping!</t>
  </si>
  <si>
    <t>#WARNING:       Gene AT5G46730 in background [1/1242] is already seen with same internal ID GOSH:20541, skipping!</t>
  </si>
  <si>
    <t>#WARNING:       Gene AT5G48360 in background [1/1252] is already seen with same internal ID GOSH:18838, skipping!</t>
  </si>
  <si>
    <t>#WARNING:       Gene AT5G52830 in background [1/1274] is already seen with same internal ID GOSH:31192, skipping!</t>
  </si>
  <si>
    <t>#WARNING:       Gene AT5G53770 in background [1/1284] is already seen with same internal ID GOSH:5495, skipping!</t>
  </si>
  <si>
    <t>#WARNING:       Gene AT5G54480 in background [1/1289] is already seen with same internal ID GOSH:15417, skipping!</t>
  </si>
  <si>
    <t>#WARNING:       Gene AT5G55020 in background [1/1295] is already seen with same internal ID GOSH:11900, skipping!</t>
  </si>
  <si>
    <t>#WARNING:       Gene AT5G58160 in background [1/1318] is already seen with same internal ID GOSH:13359, skipping!</t>
  </si>
  <si>
    <t>#WARNING:       Gene AT5G59000 in background [1/1322] is already seen with same internal ID GOSH:20977, skipping!</t>
  </si>
  <si>
    <t>#WARNING:       Gene AT5G62390 in background [1/1345] is already seen with same internal ID GOSH:30541, skipping!</t>
  </si>
  <si>
    <t>#WARNING:       Gene AT5G63550 in background [1/1354] is already seen with same internal ID GOSH:11007, skipping!</t>
  </si>
  <si>
    <t>#WARNING:       Gene AT5G67470 in background [1/1374] is already seen with same internal ID GOSH:27805, skipping!</t>
  </si>
  <si>
    <t>#INFO:  Effective domain size for GO: 1070, threshold 0.0150874</t>
  </si>
  <si>
    <t>[ - ] Gene names and descriptions</t>
  </si>
  <si>
    <t>#INFO:  QUERY:  AT5G22090       N/A     Protein FAF-like, chloroplastic [Source:UniProtKB/Swiss-Prot;Acc:Q0V865]</t>
  </si>
  <si>
    <t>#INFO:  QUERY:  AT1G19530       N/A     N/A</t>
  </si>
  <si>
    <t>#INFO:  QUERY:  AT5G46190       N/A     N/A</t>
  </si>
  <si>
    <t>#INFO:  QUERY:  AT4G03220       N/A     Putative F-box/FBD/LRR-repeat protein At4g03220 [Source:UniProtKB/Swiss-Prot;Acc:Q9ZR09]</t>
  </si>
  <si>
    <t>#INFO:  QUERY:  AT3G47620       TCP14   Transcription factor TCP14 [Source:UniProtKB/Swiss-Prot;Acc:Q93Z00]</t>
  </si>
  <si>
    <t>#INFO:  QUERY:  AT4G36230       N/A     N/A</t>
  </si>
  <si>
    <t>#INFO:  QUERY:  AT2G40830       RHC1A   Probable E3 ubiquitin-protein ligase RHC1A [Source:UniProtKB/Swiss-Prot;Acc:O22197]</t>
  </si>
  <si>
    <t>#INFO:  QUERY:  AT5G48385       FRL3    FRIGIDA-like protein 3 [Source:UniProtKB/Swiss-Prot;Acc:Q67ZB3]</t>
  </si>
  <si>
    <t>#INFO:  QUERY:  AT4G28640       IAA11   Auxin-responsive protein IAA11 [Source:UniProtKB/Swiss-Prot;Acc:Q38829]</t>
  </si>
  <si>
    <t>#INFO:  QUERY:  AT1G09720       NET2B   Protein NETWORKED 2B [Source:UniProtKB/Swiss-Prot;Acc:F4I131]</t>
  </si>
  <si>
    <t>#INFO:  QUERY:  AT3G08510       PLC2    Phosphoinositide phospholipase C 2 [Source:UniProtKB/Swiss-Prot;Acc:Q39033]</t>
  </si>
  <si>
    <t>#INFO:  QUERY:  AT1G16500       N/A     N/A</t>
  </si>
  <si>
    <t>#INFO:  QUERY:  AT3G11100       N/A     N/A</t>
  </si>
  <si>
    <t>#INFO:  QUERY:  AT1G18950       DDR4    DDT domain-containing protein DDR4 [Source:UniProtKB/Swiss-Prot;Acc:F4IDY7]</t>
  </si>
  <si>
    <t>#INFO:  QUERY:  AT2G03890       PI4KG7  Phosphatidylinositol 4-kinase gamma 7 [Source:UniProtKB/Swiss-Prot;Acc:Q9SI52]</t>
  </si>
  <si>
    <t>#INFO:  QUERY:  AT5G39740       RPL5B   60S ribosomal protein L5-2 [Source:UniProtKB/Swiss-Prot;Acc:P49227]</t>
  </si>
  <si>
    <t>#INFO:  QUERY:  AT3G62630       N/A     N/A</t>
  </si>
  <si>
    <t>#INFO:  QUERY:  AT4G29180       N/A     Probable LRR receptor-like serine/threonine-protein kinase At4g29180 [Source:UniProtKB/Swiss-Prot;Acc:C0LGR6]</t>
  </si>
  <si>
    <t>#INFO:  QUERY:  AT1G27510       EX2     Protein EXECUTER 2, chloroplastic [Source:UniProtKB/Swiss-Prot;Acc:Q94AT5]</t>
  </si>
  <si>
    <t>#INFO:  QUERY:  AT5G50970       N/A     N/A</t>
  </si>
  <si>
    <t>#INFO:  QUERY:  AT5G46870       N/A     N/A</t>
  </si>
  <si>
    <t>#INFO:  QUERY:  AT3G49610       N/A     Putative B3 domain-containing protein At3g49610 [Source:UniProtKB/Swiss-Prot;Acc:Q9SCJ8]</t>
  </si>
  <si>
    <t>#INFO:  QUERY:  AT3G55460       SCL30   Serine/arginine-rich SC35-like splicing factor SCL30 [Source:UniProtKB/Swiss-Prot;Acc:Q8L3X8]</t>
  </si>
  <si>
    <t>#INFO:  QUERY:  AT2G42610       LSH10   Protein LIGHT-DEPENDENT SHORT HYPOCOTYLS 10 [Source:UniProtKB/Swiss-Prot;Acc:Q9S7R3]</t>
  </si>
  <si>
    <t>#INFO:  QUERY:  AT4G39010       N/A     Endoglucanase 24 [Source:UniProtKB/Swiss-Prot;Acc:Q93YQ7]</t>
  </si>
  <si>
    <t>#INFO:  QUERY:  AT3G09850       N/A     N/A</t>
  </si>
  <si>
    <t>#INFO:  QUERY:  AT5G48360       FH9     Formin-like protein 9 [Source:UniProtKB/Swiss-Prot;Acc:Q8GX37]</t>
  </si>
  <si>
    <t>#INFO:  QUERY:  AT1G21980       PIP5K1  Phosphatidylinositol 4-phosphate 5-kinase 1 [Source:UniProtKB/Swiss-Prot;Acc:Q56YP2]</t>
  </si>
  <si>
    <t>#INFO:  QUERY:  AT2G42480       N/A     MATH domain and coiled-coil domain-containing protein At2g42480 [Source:UniProtKB/Swiss-Prot;Acc:P0DKG7]</t>
  </si>
  <si>
    <t>#INFO:  QUERY:  AT3G45980       H2B     Histone H2B.6 [Source:UniProtKB/Swiss-Prot;Acc:O23629]</t>
  </si>
  <si>
    <t>#INFO:  QUERY:  AT3G07880       GDI1    Rho GDP-dissociation inhibitor 1 [Source:UniProtKB/Swiss-Prot;Acc:Q9SFC6]</t>
  </si>
  <si>
    <t>#INFO:  QUERY:  AT3G24535       N/A     N/A</t>
  </si>
  <si>
    <t>#INFO:  QUERY:  AT3G46030       N/A     Histone H2B.7 [Source:UniProtKB/Swiss-Prot;Acc:Q9LZT0]</t>
  </si>
  <si>
    <t>#INFO:  QUERY:  AT3G09760       N/A     N/A</t>
  </si>
  <si>
    <t>#INFO:  QUERY:  AT5G06710       HAT14   Homeobox-leucine zipper protein HAT14 [Source:UniProtKB/Swiss-Prot;Acc:P46665]</t>
  </si>
  <si>
    <t>#INFO:  QUERY:  AT1G68360       N/A     N/A</t>
  </si>
  <si>
    <t>#INFO:  QUERY:  AT2G44440       EML4    Protein EMSY-LIKE 4 [Source:UniProtKB/Swiss-Prot;Acc:Q08A72]</t>
  </si>
  <si>
    <t>#INFO:  QUERY:  AT3G06490       MYB108  Transcription factor MYB108 [Source:UniProtKB/Swiss-Prot;Acc:Q9LDE1]</t>
  </si>
  <si>
    <t>#INFO:  QUERY:  AT3G12270       PRMT3   Probable protein arginine N-methyltransferase 3 [Source:UniProtKB/Swiss-Prot;Acc:Q0WVD6]</t>
  </si>
  <si>
    <t>#INFO:  QUERY:  AT4G10630       N/A     N/A</t>
  </si>
  <si>
    <t>#INFO:  QUERY:  AT1G19780       CNGC8   Putative cyclic nucleotide-gated ion channel 8 [Source:UniProtKB/Swiss-Prot;Acc:Q9FXH6]</t>
  </si>
  <si>
    <t>#INFO:  QUERY:  AT5G41410       BEL1    Homeobox protein BEL1 homolog [Source:UniProtKB/Swiss-Prot;Acc:Q38897]</t>
  </si>
  <si>
    <t>#INFO:  QUERY:  AT1G07050       N/A     N/A</t>
  </si>
  <si>
    <t>#INFO:  QUERY:  AT2G36390       SBE2.1  1,4-alpha-glucan-branching enzyme 2-1, chloroplastic/amyloplastic [Source:UniProtKB/Swiss-Prot;Acc:O23647]</t>
  </si>
  <si>
    <t>#INFO:  QUERY:  AT1G02030       ZAT1    Zinc finger protein ZAT1 [Source:UniProtKB/Swiss-Prot;Acc:Q39092]</t>
  </si>
  <si>
    <t>#INFO:  QUERY:  AT5G11600       N/A     N/A</t>
  </si>
  <si>
    <t>#INFO:  QUERY:  AT3G06020       FAF4    Protein FANTASTIC FOUR 4 [Source:UniProtKB/Swiss-Prot;Acc:Q9SFG6]</t>
  </si>
  <si>
    <t>#INFO:  QUERY:  AT4G26930       N/A     N/A</t>
  </si>
  <si>
    <t>#INFO:  QUERY:  AT4G24030       N/A     N/A</t>
  </si>
  <si>
    <t>#INFO:  QUERY:  AT3G08790       N/A     N/A</t>
  </si>
  <si>
    <t>#INFO:  QUERY:  AT5G27650       N/A     N/A</t>
  </si>
  <si>
    <t>#INFO:  QUERY:  AT2G27990       BLH8    BEL1-like homeodomain protein 8 [Source:UniProtKB/Swiss-Prot;Acc:Q9SJJ3]</t>
  </si>
  <si>
    <t>#INFO:  QUERY:  AT3G14850       TBL41   Protein trichome birefringence-like 41 [Source:UniProtKB/Swiss-Prot;Acc:F4IWA8]</t>
  </si>
  <si>
    <t>#INFO:  QUERY:  AT5G66800       N/A     N/A</t>
  </si>
  <si>
    <t>#INFO:  QUERY:  AT5G44450       N/A     Alpha N-terminal protein methyltransferase 1 [Source:UniProtKB/Swiss-Prot;Acc:Q5PP70]</t>
  </si>
  <si>
    <t>#INFO:  QUERY:  AT4G28480       N/A     N/A</t>
  </si>
  <si>
    <t>new (4/18/17)</t>
  </si>
  <si>
    <t>Z_score</t>
  </si>
  <si>
    <t>IY</t>
  </si>
  <si>
    <t>AT5G43570</t>
  </si>
  <si>
    <t>Predicted to encode a PR (pathogenesis-related) peptide that belongs to the PR-6 proteinase inhibitor family.</t>
  </si>
  <si>
    <t>MSDVCQNTAGEGMKSSWPELVGRRGEEVKEIIDRENTKVTAKIISENAVVLAVVICDRVYVRVNDQGIVTRTPISLANLIVIYIYIYIYICVCVCESIMDLNM</t>
  </si>
  <si>
    <t>AT2G45400</t>
  </si>
  <si>
    <t>BEN1</t>
  </si>
  <si>
    <t>MVREEQEEDDNNNNNNGGGERKLLVADETVPSLLDETGLVCVTGGSGFVASWLIMRLLQRGYSVRATVRTNSEGNKKDISYLTELPFASERLQIFTADLNEPESFKPAIEGCKAVFHVAHPMDPNSNETEETVTKRTVQGLMGILKSCLDAKTVKRFFYTSSAVTVFYSGGNGGGGGEVDESVWSDVEVFRNQKEKRVSSSYVVSKMAAETAALEFGGKNGLEVVTLVIPLVVGPFISSSLPSSVFISLAMLFGNYKEKYLFDTYNMVHIDDVARAMIFLLEKPVAKGRYICSSVEMKIDEVFEFLSTKFPQFQLPSIDLNKYKVEKRMGLSSKKLKSAGFEFKYGAEEIFSGAIRSCQARGFL</t>
  </si>
  <si>
    <t>BRI1-5 ENHANCED 1, involved in the regulation of brassinosteroid metabolic pathway</t>
  </si>
  <si>
    <t>div</t>
  </si>
  <si>
    <t>stab</t>
  </si>
  <si>
    <t>non-terminal</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</si>
</sst>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2"/>
      <color theme="1"/>
      <name val="Calibri"/>
      <family val="2"/>
      <scheme val="minor"/>
    </font>
    <font>
      <sz val="10"/>
      <color rgb="FF444444"/>
      <name val="Arial"/>
    </font>
    <font>
      <u/>
      <sz val="12"/>
      <color theme="10"/>
      <name val="Calibri"/>
      <family val="2"/>
      <scheme val="minor"/>
    </font>
    <font>
      <sz val="10"/>
      <color theme="1"/>
      <name val="Arial"/>
    </font>
    <font>
      <b/>
      <sz val="10"/>
      <color theme="1"/>
      <name val="Arial"/>
    </font>
    <font>
      <sz val="11"/>
      <color rgb="FF2A568F"/>
      <name val="Arial"/>
    </font>
    <font>
      <sz val="10"/>
      <color rgb="FF000000"/>
      <name val="Arial Unicode MS"/>
    </font>
    <font>
      <u/>
      <sz val="12"/>
      <color theme="11"/>
      <name val="Calibri"/>
      <family val="2"/>
      <scheme val="minor"/>
    </font>
    <font>
      <sz val="14"/>
      <color rgb="FF333333"/>
      <name val="Courier New"/>
    </font>
    <font>
      <u/>
      <sz val="12"/>
      <color theme="1"/>
      <name val="Calibri"/>
      <family val="2"/>
      <scheme val="minor"/>
    </font>
    <font>
      <sz val="12"/>
      <color rgb="FF444444"/>
      <name val="Arial"/>
    </font>
    <font>
      <sz val="12"/>
      <color rgb="FF1E4646"/>
      <name val="Arial Unicode MS"/>
    </font>
    <font>
      <sz val="12"/>
      <color rgb="FF1484BD"/>
      <name val="Arial Unicode MS"/>
    </font>
  </fonts>
  <fills count="7">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rgb="FFFFC000"/>
        <bgColor indexed="64"/>
      </patternFill>
    </fill>
    <fill>
      <patternFill patternType="solid">
        <fgColor theme="2" tint="-9.9978637043366805E-2"/>
        <bgColor indexed="64"/>
      </patternFill>
    </fill>
    <fill>
      <patternFill patternType="solid">
        <fgColor rgb="FFFF0000"/>
        <bgColor indexed="64"/>
      </patternFill>
    </fill>
  </fills>
  <borders count="1">
    <border>
      <left/>
      <right/>
      <top/>
      <bottom/>
      <diagonal/>
    </border>
  </borders>
  <cellStyleXfs count="10">
    <xf numFmtId="0" fontId="0" fillId="0" borderId="0"/>
    <xf numFmtId="0" fontId="2"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cellStyleXfs>
  <cellXfs count="29">
    <xf numFmtId="0" fontId="0" fillId="0" borderId="0" xfId="0"/>
    <xf numFmtId="0" fontId="2" fillId="0" borderId="0" xfId="1"/>
    <xf numFmtId="0" fontId="1" fillId="0" borderId="0" xfId="0" applyFont="1"/>
    <xf numFmtId="0" fontId="0" fillId="0" borderId="0" xfId="0"/>
    <xf numFmtId="0" fontId="5" fillId="0" borderId="0" xfId="0" applyFont="1"/>
    <xf numFmtId="0" fontId="6" fillId="0" borderId="0" xfId="0" applyFont="1"/>
    <xf numFmtId="0" fontId="1" fillId="0" borderId="0" xfId="0" applyFont="1" applyFill="1"/>
    <xf numFmtId="0" fontId="0" fillId="0" borderId="0" xfId="0"/>
    <xf numFmtId="0" fontId="0" fillId="0" borderId="0" xfId="0"/>
    <xf numFmtId="0" fontId="0" fillId="0" borderId="0" xfId="0"/>
    <xf numFmtId="0" fontId="0" fillId="0" borderId="0" xfId="0"/>
    <xf numFmtId="0" fontId="0" fillId="2" borderId="0" xfId="0" applyFill="1"/>
    <xf numFmtId="0" fontId="9" fillId="2" borderId="0" xfId="0" applyFont="1" applyFill="1"/>
    <xf numFmtId="0" fontId="10" fillId="0" borderId="0" xfId="0" applyFont="1"/>
    <xf numFmtId="0" fontId="0" fillId="0" borderId="0" xfId="0"/>
    <xf numFmtId="0" fontId="10" fillId="2" borderId="0" xfId="0" applyFont="1" applyFill="1"/>
    <xf numFmtId="0" fontId="0" fillId="3" borderId="0" xfId="0" applyFill="1"/>
    <xf numFmtId="0" fontId="0" fillId="0" borderId="0" xfId="0" applyFill="1"/>
    <xf numFmtId="0" fontId="0" fillId="4" borderId="0" xfId="0" applyFill="1"/>
    <xf numFmtId="0" fontId="0" fillId="5" borderId="0" xfId="0" applyFill="1"/>
    <xf numFmtId="0" fontId="0" fillId="0" borderId="0" xfId="0"/>
    <xf numFmtId="0" fontId="0" fillId="0" borderId="0" xfId="0"/>
    <xf numFmtId="0" fontId="0" fillId="6" borderId="0" xfId="0" applyFill="1"/>
    <xf numFmtId="0" fontId="8" fillId="6" borderId="0" xfId="0" applyFont="1" applyFill="1"/>
    <xf numFmtId="0" fontId="0" fillId="0" borderId="0" xfId="0"/>
    <xf numFmtId="0" fontId="11" fillId="0" borderId="0" xfId="0" applyFont="1"/>
    <xf numFmtId="0" fontId="4" fillId="0" borderId="0" xfId="0" applyFont="1"/>
    <xf numFmtId="0" fontId="3" fillId="0" borderId="0" xfId="0" applyFont="1"/>
    <xf numFmtId="0" fontId="0" fillId="0" borderId="0" xfId="0"/>
  </cellXfs>
  <cellStyles count="10">
    <cellStyle name="Followed Hyperlink" xfId="2" builtinId="9" hidden="1"/>
    <cellStyle name="Followed Hyperlink" xfId="3" builtinId="9" hidde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Hyperlink" xfId="1" builtinId="8"/>
    <cellStyle name="Normal" xfId="0" builtinId="0"/>
  </cellStyles>
  <dxfs count="0"/>
  <tableStyles count="0" defaultTableStyle="TableStyleMedium9" defaultPivotStyle="PivotStyleMedium7"/>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20" Type="http://schemas.openxmlformats.org/officeDocument/2006/relationships/calcChain" Target="calcChain.xml"/><Relationship Id="rId10" Type="http://schemas.openxmlformats.org/officeDocument/2006/relationships/worksheet" Target="worksheets/sheet10.xml"/><Relationship Id="rId11" Type="http://schemas.openxmlformats.org/officeDocument/2006/relationships/worksheet" Target="worksheets/sheet11.xml"/><Relationship Id="rId12" Type="http://schemas.openxmlformats.org/officeDocument/2006/relationships/worksheet" Target="worksheets/sheet12.xml"/><Relationship Id="rId13" Type="http://schemas.openxmlformats.org/officeDocument/2006/relationships/worksheet" Target="worksheets/sheet13.xml"/><Relationship Id="rId14" Type="http://schemas.openxmlformats.org/officeDocument/2006/relationships/worksheet" Target="worksheets/sheet14.xml"/><Relationship Id="rId15" Type="http://schemas.openxmlformats.org/officeDocument/2006/relationships/worksheet" Target="worksheets/sheet15.xml"/><Relationship Id="rId16" Type="http://schemas.openxmlformats.org/officeDocument/2006/relationships/worksheet" Target="worksheets/sheet16.xml"/><Relationship Id="rId17" Type="http://schemas.openxmlformats.org/officeDocument/2006/relationships/theme" Target="theme/theme1.xml"/><Relationship Id="rId18" Type="http://schemas.openxmlformats.org/officeDocument/2006/relationships/styles" Target="styles.xml"/><Relationship Id="rId19" Type="http://schemas.openxmlformats.org/officeDocument/2006/relationships/sharedStrings" Target="sharedStrings.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s>
</file>

<file path=xl/charts/_rels/chart1.xml.rels><?xml version="1.0" encoding="UTF-8" standalone="yes"?>
<Relationships xmlns="http://schemas.openxmlformats.org/package/2006/relationships"><Relationship Id="rId1" Type="http://schemas.microsoft.com/office/2011/relationships/chartStyle" Target="style1.xml"/><Relationship Id="rId2" Type="http://schemas.microsoft.com/office/2011/relationships/chartColorStyle" Target="colors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0553790907972441"/>
          <c:y val="0.055045871559633"/>
          <c:w val="0.917872939222441"/>
          <c:h val="0.887772881600809"/>
        </c:manualLayout>
      </c:layout>
      <c:barChart>
        <c:barDir val="bar"/>
        <c:grouping val="clustered"/>
        <c:varyColors val="0"/>
        <c:ser>
          <c:idx val="0"/>
          <c:order val="0"/>
          <c:tx>
            <c:v>Purifying selxn</c:v>
          </c:tx>
          <c:spPr>
            <a:solidFill>
              <a:schemeClr val="accent1"/>
            </a:solidFill>
            <a:ln>
              <a:noFill/>
            </a:ln>
            <a:effectLst/>
          </c:spPr>
          <c:invertIfNegative val="0"/>
          <c:errBars>
            <c:errBarType val="both"/>
            <c:errValType val="cust"/>
            <c:noEndCap val="0"/>
            <c:plus>
              <c:numRef>
                <c:f>tabulate_coding_both!$U$4:$U$23</c:f>
                <c:numCache>
                  <c:formatCode>General</c:formatCode>
                  <c:ptCount val="20"/>
                  <c:pt idx="0">
                    <c:v>0.0</c:v>
                  </c:pt>
                  <c:pt idx="1">
                    <c:v>0.0</c:v>
                  </c:pt>
                  <c:pt idx="2">
                    <c:v>0.0474013090582034</c:v>
                  </c:pt>
                  <c:pt idx="3">
                    <c:v>0.0574058360619016</c:v>
                  </c:pt>
                  <c:pt idx="4">
                    <c:v>0.0162585148747693</c:v>
                  </c:pt>
                  <c:pt idx="5">
                    <c:v>0.0316936801672788</c:v>
                  </c:pt>
                  <c:pt idx="6">
                    <c:v>0.0228005987129378</c:v>
                  </c:pt>
                  <c:pt idx="7">
                    <c:v>0.0</c:v>
                  </c:pt>
                  <c:pt idx="8">
                    <c:v>0.0351224063481957</c:v>
                  </c:pt>
                  <c:pt idx="9">
                    <c:v>0.0162585148747693</c:v>
                  </c:pt>
                  <c:pt idx="10">
                    <c:v>0.0162585148747693</c:v>
                  </c:pt>
                  <c:pt idx="11">
                    <c:v>0.0351224063481957</c:v>
                  </c:pt>
                  <c:pt idx="12">
                    <c:v>0.0228005987129378</c:v>
                  </c:pt>
                  <c:pt idx="13">
                    <c:v>0.0162585148747693</c:v>
                  </c:pt>
                  <c:pt idx="14">
                    <c:v>0.0162585148747693</c:v>
                  </c:pt>
                  <c:pt idx="15">
                    <c:v>0.0432203396785265</c:v>
                  </c:pt>
                  <c:pt idx="16">
                    <c:v>0.0162585148747693</c:v>
                  </c:pt>
                  <c:pt idx="17">
                    <c:v>0.0162585148747693</c:v>
                  </c:pt>
                  <c:pt idx="18">
                    <c:v>0.0</c:v>
                  </c:pt>
                  <c:pt idx="19">
                    <c:v>0.0</c:v>
                  </c:pt>
                </c:numCache>
              </c:numRef>
            </c:plus>
            <c:minus>
              <c:numRef>
                <c:f>tabulate_coding_both!$K$2:$K$21</c:f>
                <c:numCache>
                  <c:formatCode>General</c:formatCode>
                  <c:ptCount val="20"/>
                  <c:pt idx="0">
                    <c:v>0.0</c:v>
                  </c:pt>
                  <c:pt idx="1">
                    <c:v>0.0</c:v>
                  </c:pt>
                  <c:pt idx="2">
                    <c:v>0.0418273375915277</c:v>
                  </c:pt>
                  <c:pt idx="3">
                    <c:v>0.0487674290622112</c:v>
                  </c:pt>
                  <c:pt idx="4">
                    <c:v>0.0130710429973524</c:v>
                  </c:pt>
                  <c:pt idx="5">
                    <c:v>0.0331705885212911</c:v>
                  </c:pt>
                  <c:pt idx="6">
                    <c:v>0.0223358080649171</c:v>
                  </c:pt>
                  <c:pt idx="7">
                    <c:v>0.0</c:v>
                  </c:pt>
                  <c:pt idx="8">
                    <c:v>0.0387749797206909</c:v>
                  </c:pt>
                  <c:pt idx="9">
                    <c:v>0.0</c:v>
                  </c:pt>
                  <c:pt idx="10">
                    <c:v>0.0130710429973524</c:v>
                  </c:pt>
                  <c:pt idx="11">
                    <c:v>0.0256139085995941</c:v>
                  </c:pt>
                  <c:pt idx="12">
                    <c:v>0.0256139085995941</c:v>
                  </c:pt>
                  <c:pt idx="13">
                    <c:v>0.0183615977611674</c:v>
                  </c:pt>
                  <c:pt idx="14">
                    <c:v>0.0</c:v>
                  </c:pt>
                  <c:pt idx="15">
                    <c:v>0.0403582784572755</c:v>
                  </c:pt>
                  <c:pt idx="16">
                    <c:v>0.0183615977611674</c:v>
                  </c:pt>
                  <c:pt idx="17">
                    <c:v>0.0130710429973524</c:v>
                  </c:pt>
                  <c:pt idx="18">
                    <c:v>0.0</c:v>
                  </c:pt>
                  <c:pt idx="19">
                    <c:v>0.0</c:v>
                  </c:pt>
                </c:numCache>
              </c:numRef>
            </c:minus>
            <c:spPr>
              <a:noFill/>
              <a:ln w="9525" cap="flat" cmpd="sng" algn="ctr">
                <a:solidFill>
                  <a:schemeClr val="tx1">
                    <a:lumMod val="65000"/>
                    <a:lumOff val="35000"/>
                  </a:schemeClr>
                </a:solidFill>
                <a:round/>
              </a:ln>
              <a:effectLst/>
            </c:spPr>
          </c:errBars>
          <c:cat>
            <c:strRef>
              <c:f>tabulate_coding_both!$I$2:$I$21</c:f>
              <c:strCache>
                <c:ptCount val="20"/>
                <c:pt idx="0">
                  <c:v>A</c:v>
                </c:pt>
                <c:pt idx="1">
                  <c:v>C</c:v>
                </c:pt>
                <c:pt idx="2">
                  <c:v>D</c:v>
                </c:pt>
                <c:pt idx="3">
                  <c:v>E</c:v>
                </c:pt>
                <c:pt idx="4">
                  <c:v>F</c:v>
                </c:pt>
                <c:pt idx="5">
                  <c:v>G</c:v>
                </c:pt>
                <c:pt idx="6">
                  <c:v>H</c:v>
                </c:pt>
                <c:pt idx="7">
                  <c:v>I</c:v>
                </c:pt>
                <c:pt idx="8">
                  <c:v>K</c:v>
                </c:pt>
                <c:pt idx="9">
                  <c:v>L</c:v>
                </c:pt>
                <c:pt idx="10">
                  <c:v>M</c:v>
                </c:pt>
                <c:pt idx="11">
                  <c:v>N</c:v>
                </c:pt>
                <c:pt idx="12">
                  <c:v>P</c:v>
                </c:pt>
                <c:pt idx="13">
                  <c:v>Q</c:v>
                </c:pt>
                <c:pt idx="14">
                  <c:v>R</c:v>
                </c:pt>
                <c:pt idx="15">
                  <c:v>S</c:v>
                </c:pt>
                <c:pt idx="16">
                  <c:v>T</c:v>
                </c:pt>
                <c:pt idx="17">
                  <c:v>V</c:v>
                </c:pt>
                <c:pt idx="18">
                  <c:v>W</c:v>
                </c:pt>
                <c:pt idx="19">
                  <c:v>Y</c:v>
                </c:pt>
              </c:strCache>
            </c:strRef>
          </c:cat>
          <c:val>
            <c:numRef>
              <c:f>tabulate_coding_both!$T$4:$T$23</c:f>
              <c:numCache>
                <c:formatCode>General</c:formatCode>
                <c:ptCount val="20"/>
                <c:pt idx="0">
                  <c:v>0.0</c:v>
                </c:pt>
                <c:pt idx="1">
                  <c:v>0.0</c:v>
                </c:pt>
                <c:pt idx="2">
                  <c:v>0.163934426229508</c:v>
                </c:pt>
                <c:pt idx="3">
                  <c:v>0.278688524590164</c:v>
                </c:pt>
                <c:pt idx="4">
                  <c:v>0.0163934426229508</c:v>
                </c:pt>
                <c:pt idx="5">
                  <c:v>0.0655737704918033</c:v>
                </c:pt>
                <c:pt idx="6">
                  <c:v>0.0327868852459016</c:v>
                </c:pt>
                <c:pt idx="7">
                  <c:v>0.0</c:v>
                </c:pt>
                <c:pt idx="8">
                  <c:v>0.0819672131147541</c:v>
                </c:pt>
                <c:pt idx="9">
                  <c:v>0.0163934426229508</c:v>
                </c:pt>
                <c:pt idx="10">
                  <c:v>0.0163934426229508</c:v>
                </c:pt>
                <c:pt idx="11">
                  <c:v>0.0819672131147541</c:v>
                </c:pt>
                <c:pt idx="12">
                  <c:v>0.0327868852459016</c:v>
                </c:pt>
                <c:pt idx="13">
                  <c:v>0.0163934426229508</c:v>
                </c:pt>
                <c:pt idx="14">
                  <c:v>0.0163934426229508</c:v>
                </c:pt>
                <c:pt idx="15">
                  <c:v>0.131147540983607</c:v>
                </c:pt>
                <c:pt idx="16">
                  <c:v>0.0163934426229508</c:v>
                </c:pt>
                <c:pt idx="17">
                  <c:v>0.0163934426229508</c:v>
                </c:pt>
                <c:pt idx="18">
                  <c:v>0.0</c:v>
                </c:pt>
                <c:pt idx="19">
                  <c:v>0.0</c:v>
                </c:pt>
              </c:numCache>
            </c:numRef>
          </c:val>
        </c:ser>
        <c:ser>
          <c:idx val="1"/>
          <c:order val="1"/>
          <c:tx>
            <c:v>Proteome</c:v>
          </c:tx>
          <c:spPr>
            <a:solidFill>
              <a:schemeClr val="accent2"/>
            </a:solidFill>
            <a:ln>
              <a:noFill/>
            </a:ln>
            <a:effectLst/>
          </c:spPr>
          <c:invertIfNegative val="0"/>
          <c:cat>
            <c:strRef>
              <c:f>tabulate_coding_both!$I$2:$I$21</c:f>
              <c:strCache>
                <c:ptCount val="20"/>
                <c:pt idx="0">
                  <c:v>A</c:v>
                </c:pt>
                <c:pt idx="1">
                  <c:v>C</c:v>
                </c:pt>
                <c:pt idx="2">
                  <c:v>D</c:v>
                </c:pt>
                <c:pt idx="3">
                  <c:v>E</c:v>
                </c:pt>
                <c:pt idx="4">
                  <c:v>F</c:v>
                </c:pt>
                <c:pt idx="5">
                  <c:v>G</c:v>
                </c:pt>
                <c:pt idx="6">
                  <c:v>H</c:v>
                </c:pt>
                <c:pt idx="7">
                  <c:v>I</c:v>
                </c:pt>
                <c:pt idx="8">
                  <c:v>K</c:v>
                </c:pt>
                <c:pt idx="9">
                  <c:v>L</c:v>
                </c:pt>
                <c:pt idx="10">
                  <c:v>M</c:v>
                </c:pt>
                <c:pt idx="11">
                  <c:v>N</c:v>
                </c:pt>
                <c:pt idx="12">
                  <c:v>P</c:v>
                </c:pt>
                <c:pt idx="13">
                  <c:v>Q</c:v>
                </c:pt>
                <c:pt idx="14">
                  <c:v>R</c:v>
                </c:pt>
                <c:pt idx="15">
                  <c:v>S</c:v>
                </c:pt>
                <c:pt idx="16">
                  <c:v>T</c:v>
                </c:pt>
                <c:pt idx="17">
                  <c:v>V</c:v>
                </c:pt>
                <c:pt idx="18">
                  <c:v>W</c:v>
                </c:pt>
                <c:pt idx="19">
                  <c:v>Y</c:v>
                </c:pt>
              </c:strCache>
            </c:strRef>
          </c:cat>
          <c:val>
            <c:numRef>
              <c:f>tabulate_coding_both!$J$2:$J$21</c:f>
              <c:numCache>
                <c:formatCode>General</c:formatCode>
                <c:ptCount val="20"/>
                <c:pt idx="0">
                  <c:v>0.063</c:v>
                </c:pt>
                <c:pt idx="1">
                  <c:v>0.001</c:v>
                </c:pt>
                <c:pt idx="2">
                  <c:v>0.084</c:v>
                </c:pt>
                <c:pt idx="3">
                  <c:v>0.158</c:v>
                </c:pt>
                <c:pt idx="4">
                  <c:v>0.012</c:v>
                </c:pt>
                <c:pt idx="5">
                  <c:v>0.11</c:v>
                </c:pt>
                <c:pt idx="6">
                  <c:v>0.027</c:v>
                </c:pt>
                <c:pt idx="7">
                  <c:v>0.001</c:v>
                </c:pt>
                <c:pt idx="8">
                  <c:v>0.072</c:v>
                </c:pt>
                <c:pt idx="9">
                  <c:v>0.052</c:v>
                </c:pt>
                <c:pt idx="10">
                  <c:v>0.004</c:v>
                </c:pt>
                <c:pt idx="11">
                  <c:v>0.05</c:v>
                </c:pt>
                <c:pt idx="12">
                  <c:v>0.104</c:v>
                </c:pt>
                <c:pt idx="13">
                  <c:v>0.058</c:v>
                </c:pt>
                <c:pt idx="14">
                  <c:v>0.021</c:v>
                </c:pt>
                <c:pt idx="15">
                  <c:v>0.334</c:v>
                </c:pt>
                <c:pt idx="16">
                  <c:v>0.035</c:v>
                </c:pt>
                <c:pt idx="17">
                  <c:v>0.011</c:v>
                </c:pt>
                <c:pt idx="18">
                  <c:v>0.0</c:v>
                </c:pt>
                <c:pt idx="19">
                  <c:v>0.0</c:v>
                </c:pt>
              </c:numCache>
            </c:numRef>
          </c:val>
        </c:ser>
        <c:dLbls>
          <c:showLegendKey val="0"/>
          <c:showVal val="0"/>
          <c:showCatName val="0"/>
          <c:showSerName val="0"/>
          <c:showPercent val="0"/>
          <c:showBubbleSize val="0"/>
        </c:dLbls>
        <c:gapWidth val="182"/>
        <c:axId val="2142219504"/>
        <c:axId val="2106356576"/>
      </c:barChart>
      <c:catAx>
        <c:axId val="214221950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06356576"/>
        <c:crosses val="autoZero"/>
        <c:auto val="1"/>
        <c:lblAlgn val="ctr"/>
        <c:lblOffset val="100"/>
        <c:noMultiLvlLbl val="0"/>
      </c:catAx>
      <c:valAx>
        <c:axId val="210635657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42219504"/>
        <c:crosses val="autoZero"/>
        <c:crossBetween val="between"/>
      </c:valAx>
      <c:spPr>
        <a:noFill/>
        <a:ln>
          <a:noFill/>
        </a:ln>
        <a:effectLst/>
      </c:spPr>
    </c:plotArea>
    <c:legend>
      <c:legendPos val="r"/>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Entry>
      <c:layout>
        <c:manualLayout>
          <c:xMode val="edge"/>
          <c:yMode val="edge"/>
          <c:x val="0.742086767962598"/>
          <c:y val="0.375219862481978"/>
          <c:w val="0.212991357037402"/>
          <c:h val="0.1351236553177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15</xdr:col>
      <xdr:colOff>540372</xdr:colOff>
      <xdr:row>29</xdr:row>
      <xdr:rowOff>89647</xdr:rowOff>
    </xdr:from>
    <xdr:to>
      <xdr:col>27</xdr:col>
      <xdr:colOff>460685</xdr:colOff>
      <xdr:row>84</xdr:row>
      <xdr:rowOff>127748</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hyperlink" Target="http://www.arabidopsis.org/cgi-bin/bulk/genes/gene_descriptions" TargetMode="External"/><Relationship Id="rId2" Type="http://schemas.openxmlformats.org/officeDocument/2006/relationships/hyperlink" Target="mailto:curator@arabidopsis.org" TargetMode="External"/><Relationship Id="rId3" Type="http://schemas.openxmlformats.org/officeDocument/2006/relationships/hyperlink" Target="mailto:abrc@osu.edu" TargetMode="External"/></Relationships>
</file>

<file path=xl/worksheets/_rels/sheet15.xml.rels><?xml version="1.0" encoding="UTF-8" standalone="yes"?>
<Relationships xmlns="http://schemas.openxmlformats.org/package/2006/relationships"><Relationship Id="rId13" Type="http://schemas.openxmlformats.org/officeDocument/2006/relationships/hyperlink" Target="http://www.arabidopsis.org/servlets/TairObject?name=AT1G29540&amp;type=locus" TargetMode="External"/><Relationship Id="rId14" Type="http://schemas.openxmlformats.org/officeDocument/2006/relationships/hyperlink" Target="http://www.arabidopsis.org/servlets/TairObject?name=AT1G18810&amp;type=locus" TargetMode="External"/><Relationship Id="rId15" Type="http://schemas.openxmlformats.org/officeDocument/2006/relationships/hyperlink" Target="http://www.arabidopsis.org/servlets/TairObject?name=AT1G02030&amp;type=locus" TargetMode="External"/><Relationship Id="rId16" Type="http://schemas.openxmlformats.org/officeDocument/2006/relationships/hyperlink" Target="http://www.arabidopsis.org/servlets/TairObject?name=AT3G09760&amp;type=locus" TargetMode="External"/><Relationship Id="rId17" Type="http://schemas.openxmlformats.org/officeDocument/2006/relationships/hyperlink" Target="http://www.arabidopsis.org/servlets/TairObject?name=AT5G18740&amp;type=locus" TargetMode="External"/><Relationship Id="rId18" Type="http://schemas.openxmlformats.org/officeDocument/2006/relationships/hyperlink" Target="http://www.arabidopsis.org/servlets/TairObject?name=AT1G19530&amp;type=locus" TargetMode="External"/><Relationship Id="rId19" Type="http://schemas.openxmlformats.org/officeDocument/2006/relationships/hyperlink" Target="http://www.arabidopsis.org/servlets/TairObject?name=AT3G06480&amp;type=locus" TargetMode="External"/><Relationship Id="rId63" Type="http://schemas.openxmlformats.org/officeDocument/2006/relationships/hyperlink" Target="http://www.arabidopsis.org/servlets/TairObject?name=AT5G06710&amp;type=locus" TargetMode="External"/><Relationship Id="rId64" Type="http://schemas.openxmlformats.org/officeDocument/2006/relationships/hyperlink" Target="http://www.arabidopsis.org/servlets/TairObject?name=AT4G28640&amp;type=locus" TargetMode="External"/><Relationship Id="rId65" Type="http://schemas.openxmlformats.org/officeDocument/2006/relationships/hyperlink" Target="http://www.arabidopsis.org/servlets/TairObject?name=AT2G42610&amp;type=locus" TargetMode="External"/><Relationship Id="rId66" Type="http://schemas.openxmlformats.org/officeDocument/2006/relationships/hyperlink" Target="http://www.arabidopsis.org/servlets/TairObject?name=AT3G06490&amp;type=locus" TargetMode="External"/><Relationship Id="rId67" Type="http://schemas.openxmlformats.org/officeDocument/2006/relationships/hyperlink" Target="http://www.arabidopsis.org/servlets/TairObject?name=AT4G26930&amp;type=locus" TargetMode="External"/><Relationship Id="rId68" Type="http://schemas.openxmlformats.org/officeDocument/2006/relationships/hyperlink" Target="http://www.arabidopsis.org/servlets/TairObject?name=AT1G09720&amp;type=locus" TargetMode="External"/><Relationship Id="rId69" Type="http://schemas.openxmlformats.org/officeDocument/2006/relationships/hyperlink" Target="http://www.arabidopsis.org/servlets/TairObject?name=AT1G21980&amp;type=locus" TargetMode="External"/><Relationship Id="rId50" Type="http://schemas.openxmlformats.org/officeDocument/2006/relationships/hyperlink" Target="http://www.arabidopsis.org/servlets/TairObject?name=AT1G19780&amp;type=locus" TargetMode="External"/><Relationship Id="rId51" Type="http://schemas.openxmlformats.org/officeDocument/2006/relationships/hyperlink" Target="http://www.arabidopsis.org/servlets/TairObject?name=AT3G60550&amp;type=locus" TargetMode="External"/><Relationship Id="rId52" Type="http://schemas.openxmlformats.org/officeDocument/2006/relationships/hyperlink" Target="http://www.arabidopsis.org/servlets/TairObject?name=AT5G58760&amp;type=locus" TargetMode="External"/><Relationship Id="rId53" Type="http://schemas.openxmlformats.org/officeDocument/2006/relationships/hyperlink" Target="http://www.arabidopsis.org/servlets/TairObject?name=AT4G29330&amp;type=locus" TargetMode="External"/><Relationship Id="rId54" Type="http://schemas.openxmlformats.org/officeDocument/2006/relationships/hyperlink" Target="http://www.arabidopsis.org/servlets/TairObject?name=AT1G54270&amp;type=locus" TargetMode="External"/><Relationship Id="rId55" Type="http://schemas.openxmlformats.org/officeDocument/2006/relationships/hyperlink" Target="http://www.arabidopsis.org/servlets/TairObject?name=AT1G58210&amp;type=locus" TargetMode="External"/><Relationship Id="rId56" Type="http://schemas.openxmlformats.org/officeDocument/2006/relationships/hyperlink" Target="http://www.arabidopsis.org/servlets/TairObject?name=AT2G44440&amp;type=locus" TargetMode="External"/><Relationship Id="rId57" Type="http://schemas.openxmlformats.org/officeDocument/2006/relationships/hyperlink" Target="http://www.arabidopsis.org/servlets/TairObject?name=AT3G26400&amp;type=locus" TargetMode="External"/><Relationship Id="rId58" Type="http://schemas.openxmlformats.org/officeDocument/2006/relationships/hyperlink" Target="http://www.arabidopsis.org/servlets/TairObject?name=AT1G27510&amp;type=locus" TargetMode="External"/><Relationship Id="rId59" Type="http://schemas.openxmlformats.org/officeDocument/2006/relationships/hyperlink" Target="http://www.arabidopsis.org/servlets/TairObject?name=AT4G34390&amp;type=locus" TargetMode="External"/><Relationship Id="rId40" Type="http://schemas.openxmlformats.org/officeDocument/2006/relationships/hyperlink" Target="http://www.arabidopsis.org/servlets/TairObject?name=AT5G64816&amp;type=locus" TargetMode="External"/><Relationship Id="rId41" Type="http://schemas.openxmlformats.org/officeDocument/2006/relationships/hyperlink" Target="http://www.arabidopsis.org/servlets/TairObject?name=AT2G42480&amp;type=locus" TargetMode="External"/><Relationship Id="rId42" Type="http://schemas.openxmlformats.org/officeDocument/2006/relationships/hyperlink" Target="http://www.arabidopsis.org/servlets/TairObject?name=AT5G11600&amp;type=locus" TargetMode="External"/><Relationship Id="rId43" Type="http://schemas.openxmlformats.org/officeDocument/2006/relationships/hyperlink" Target="http://www.arabidopsis.org/servlets/TairObject?name=AT1G18150&amp;type=locus" TargetMode="External"/><Relationship Id="rId44" Type="http://schemas.openxmlformats.org/officeDocument/2006/relationships/hyperlink" Target="http://www.arabidopsis.org/servlets/TairObject?name=AT3G46030&amp;type=locus" TargetMode="External"/><Relationship Id="rId45" Type="http://schemas.openxmlformats.org/officeDocument/2006/relationships/hyperlink" Target="http://www.arabidopsis.org/servlets/TairObject?name=AT3G45980&amp;type=locus" TargetMode="External"/><Relationship Id="rId46" Type="http://schemas.openxmlformats.org/officeDocument/2006/relationships/hyperlink" Target="http://www.arabidopsis.org/servlets/TairObject?name=AT2G14170&amp;type=locus" TargetMode="External"/><Relationship Id="rId47" Type="http://schemas.openxmlformats.org/officeDocument/2006/relationships/hyperlink" Target="http://www.arabidopsis.org/servlets/TairObject?name=AT2G27990&amp;type=locus" TargetMode="External"/><Relationship Id="rId48" Type="http://schemas.openxmlformats.org/officeDocument/2006/relationships/hyperlink" Target="http://www.arabidopsis.org/servlets/TairObject?name=AT5G41410&amp;type=locus" TargetMode="External"/><Relationship Id="rId49" Type="http://schemas.openxmlformats.org/officeDocument/2006/relationships/hyperlink" Target="http://www.arabidopsis.org/servlets/TairObject?name=AT3G42670&amp;type=locus" TargetMode="External"/><Relationship Id="rId1" Type="http://schemas.openxmlformats.org/officeDocument/2006/relationships/hyperlink" Target="http://www.arabidopsis.org/servlets/TairObject?name=AT3G27290&amp;type=locus" TargetMode="External"/><Relationship Id="rId2" Type="http://schemas.openxmlformats.org/officeDocument/2006/relationships/hyperlink" Target="http://www.arabidopsis.org/servlets/TairObject?name=AT5G45000&amp;type=locus" TargetMode="External"/><Relationship Id="rId3" Type="http://schemas.openxmlformats.org/officeDocument/2006/relationships/hyperlink" Target="http://www.arabidopsis.org/servlets/TairObject?name=AT5G02570&amp;type=locus" TargetMode="External"/><Relationship Id="rId4" Type="http://schemas.openxmlformats.org/officeDocument/2006/relationships/hyperlink" Target="http://www.arabidopsis.org/servlets/TairObject?name=AT5G60590&amp;type=locus" TargetMode="External"/><Relationship Id="rId5" Type="http://schemas.openxmlformats.org/officeDocument/2006/relationships/hyperlink" Target="http://www.arabidopsis.org/servlets/TairObject?name=AT3G08790&amp;type=locus" TargetMode="External"/><Relationship Id="rId6" Type="http://schemas.openxmlformats.org/officeDocument/2006/relationships/hyperlink" Target="http://www.arabidopsis.org/servlets/TairObject?name=AT5G50970&amp;type=locus" TargetMode="External"/><Relationship Id="rId7" Type="http://schemas.openxmlformats.org/officeDocument/2006/relationships/hyperlink" Target="http://www.arabidopsis.org/servlets/TairObject?name=AT3G11100&amp;type=locus" TargetMode="External"/><Relationship Id="rId8" Type="http://schemas.openxmlformats.org/officeDocument/2006/relationships/hyperlink" Target="http://www.arabidopsis.org/servlets/TairObject?name=AT2G43970&amp;type=locus" TargetMode="External"/><Relationship Id="rId9" Type="http://schemas.openxmlformats.org/officeDocument/2006/relationships/hyperlink" Target="http://www.arabidopsis.org/servlets/TairObject?name=AT3G09850&amp;type=locus" TargetMode="External"/><Relationship Id="rId30" Type="http://schemas.openxmlformats.org/officeDocument/2006/relationships/hyperlink" Target="http://www.arabidopsis.org/servlets/TairObject?name=AT5G46870&amp;type=locus" TargetMode="External"/><Relationship Id="rId31" Type="http://schemas.openxmlformats.org/officeDocument/2006/relationships/hyperlink" Target="http://www.arabidopsis.org/servlets/TairObject?name=AT4G03220&amp;type=locus" TargetMode="External"/><Relationship Id="rId32" Type="http://schemas.openxmlformats.org/officeDocument/2006/relationships/hyperlink" Target="http://www.arabidopsis.org/servlets/TairObject?name=AT5G48385&amp;type=locus" TargetMode="External"/><Relationship Id="rId33" Type="http://schemas.openxmlformats.org/officeDocument/2006/relationships/hyperlink" Target="http://www.arabidopsis.org/servlets/TairObject?name=AT1G18950&amp;type=locus" TargetMode="External"/><Relationship Id="rId34" Type="http://schemas.openxmlformats.org/officeDocument/2006/relationships/hyperlink" Target="http://www.arabidopsis.org/servlets/TairObject?name=AT5G27650&amp;type=locus" TargetMode="External"/><Relationship Id="rId35" Type="http://schemas.openxmlformats.org/officeDocument/2006/relationships/hyperlink" Target="http://www.arabidopsis.org/servlets/TairObject?name=AT5G22090&amp;type=locus" TargetMode="External"/><Relationship Id="rId36" Type="http://schemas.openxmlformats.org/officeDocument/2006/relationships/hyperlink" Target="http://www.arabidopsis.org/servlets/TairObject?name=AT1G06420&amp;type=locus" TargetMode="External"/><Relationship Id="rId37" Type="http://schemas.openxmlformats.org/officeDocument/2006/relationships/hyperlink" Target="http://www.arabidopsis.org/servlets/TairObject?name=AT4G18150&amp;type=locus" TargetMode="External"/><Relationship Id="rId38" Type="http://schemas.openxmlformats.org/officeDocument/2006/relationships/hyperlink" Target="http://www.arabidopsis.org/servlets/TairObject?name=AT2G29060&amp;type=locus" TargetMode="External"/><Relationship Id="rId39" Type="http://schemas.openxmlformats.org/officeDocument/2006/relationships/hyperlink" Target="http://www.arabidopsis.org/servlets/TairObject?name=AT2G41890&amp;type=locus" TargetMode="External"/><Relationship Id="rId80" Type="http://schemas.openxmlformats.org/officeDocument/2006/relationships/hyperlink" Target="http://www.arabidopsis.org/servlets/TairObject?name=AT3G47620&amp;type=locus" TargetMode="External"/><Relationship Id="rId81" Type="http://schemas.openxmlformats.org/officeDocument/2006/relationships/hyperlink" Target="http://www.arabidopsis.org/servlets/TairObject?name=AT3G14850&amp;type=locus" TargetMode="External"/><Relationship Id="rId82" Type="http://schemas.openxmlformats.org/officeDocument/2006/relationships/hyperlink" Target="http://www.arabidopsis.org/servlets/TairObject?name=AT3G55460&amp;type=locus" TargetMode="External"/><Relationship Id="rId70" Type="http://schemas.openxmlformats.org/officeDocument/2006/relationships/hyperlink" Target="http://www.arabidopsis.org/servlets/TairObject?name=AT2G03890&amp;type=locus" TargetMode="External"/><Relationship Id="rId71" Type="http://schemas.openxmlformats.org/officeDocument/2006/relationships/hyperlink" Target="http://www.arabidopsis.org/servlets/TairObject?name=AT3G08510&amp;type=locus" TargetMode="External"/><Relationship Id="rId72" Type="http://schemas.openxmlformats.org/officeDocument/2006/relationships/hyperlink" Target="http://www.arabidopsis.org/servlets/TairObject?name=AT3G12270&amp;type=locus" TargetMode="External"/><Relationship Id="rId20" Type="http://schemas.openxmlformats.org/officeDocument/2006/relationships/hyperlink" Target="http://www.arabidopsis.org/servlets/TairObject?name=AT5G66800&amp;type=locus" TargetMode="External"/><Relationship Id="rId21" Type="http://schemas.openxmlformats.org/officeDocument/2006/relationships/hyperlink" Target="http://www.arabidopsis.org/servlets/TairObject?name=AT1G16500&amp;type=locus" TargetMode="External"/><Relationship Id="rId22" Type="http://schemas.openxmlformats.org/officeDocument/2006/relationships/hyperlink" Target="http://www.arabidopsis.org/servlets/TairObject?name=AT4G10630&amp;type=locus" TargetMode="External"/><Relationship Id="rId23" Type="http://schemas.openxmlformats.org/officeDocument/2006/relationships/hyperlink" Target="http://www.arabidopsis.org/servlets/TairObject?name=AT3G62630&amp;type=locus" TargetMode="External"/><Relationship Id="rId24" Type="http://schemas.openxmlformats.org/officeDocument/2006/relationships/hyperlink" Target="http://www.arabidopsis.org/servlets/TairObject?name=AT5G48360&amp;type=locus" TargetMode="External"/><Relationship Id="rId25" Type="http://schemas.openxmlformats.org/officeDocument/2006/relationships/hyperlink" Target="http://www.arabidopsis.org/servlets/TairObject?name=AT5G08600&amp;type=locus" TargetMode="External"/><Relationship Id="rId26" Type="http://schemas.openxmlformats.org/officeDocument/2006/relationships/hyperlink" Target="http://www.arabidopsis.org/servlets/TairObject?name=AT3G24535&amp;type=locus" TargetMode="External"/><Relationship Id="rId27" Type="http://schemas.openxmlformats.org/officeDocument/2006/relationships/hyperlink" Target="http://www.arabidopsis.org/servlets/TairObject?name=AT4G24030&amp;type=locus" TargetMode="External"/><Relationship Id="rId28" Type="http://schemas.openxmlformats.org/officeDocument/2006/relationships/hyperlink" Target="http://www.arabidopsis.org/servlets/TairObject?name=AT2G42340&amp;type=locus" TargetMode="External"/><Relationship Id="rId29" Type="http://schemas.openxmlformats.org/officeDocument/2006/relationships/hyperlink" Target="http://www.arabidopsis.org/servlets/TairObject?name=AT3G23900&amp;type=locus" TargetMode="External"/><Relationship Id="rId73" Type="http://schemas.openxmlformats.org/officeDocument/2006/relationships/hyperlink" Target="http://www.arabidopsis.org/servlets/TairObject?name=AT5G39740&amp;type=locus" TargetMode="External"/><Relationship Id="rId74" Type="http://schemas.openxmlformats.org/officeDocument/2006/relationships/hyperlink" Target="http://www.arabidopsis.org/servlets/TairObject?name=AT2G40830&amp;type=locus" TargetMode="External"/><Relationship Id="rId75" Type="http://schemas.openxmlformats.org/officeDocument/2006/relationships/hyperlink" Target="http://www.arabidopsis.org/servlets/TairObject?name=AT4G29180&amp;type=locus" TargetMode="External"/><Relationship Id="rId76" Type="http://schemas.openxmlformats.org/officeDocument/2006/relationships/hyperlink" Target="http://www.arabidopsis.org/servlets/TairObject?name=AT3G55460&amp;type=locus" TargetMode="External"/><Relationship Id="rId77" Type="http://schemas.openxmlformats.org/officeDocument/2006/relationships/hyperlink" Target="http://www.arabidopsis.org/servlets/TairObject?name=AT3G54220&amp;type=locus" TargetMode="External"/><Relationship Id="rId78" Type="http://schemas.openxmlformats.org/officeDocument/2006/relationships/hyperlink" Target="http://www.arabidopsis.org/servlets/TairObject?name=AT2G36390&amp;type=locus" TargetMode="External"/><Relationship Id="rId79" Type="http://schemas.openxmlformats.org/officeDocument/2006/relationships/hyperlink" Target="http://www.arabidopsis.org/servlets/TairObject?name=AT3G07880&amp;type=locus" TargetMode="External"/><Relationship Id="rId60" Type="http://schemas.openxmlformats.org/officeDocument/2006/relationships/hyperlink" Target="http://www.arabidopsis.org/servlets/TairObject?name=AT3G06020&amp;type=locus" TargetMode="External"/><Relationship Id="rId61" Type="http://schemas.openxmlformats.org/officeDocument/2006/relationships/hyperlink" Target="http://www.arabidopsis.org/servlets/TairObject?name=AT5G48030&amp;type=locus" TargetMode="External"/><Relationship Id="rId62" Type="http://schemas.openxmlformats.org/officeDocument/2006/relationships/hyperlink" Target="http://www.arabidopsis.org/servlets/TairObject?name=AT4G39010&amp;type=locus" TargetMode="External"/><Relationship Id="rId10" Type="http://schemas.openxmlformats.org/officeDocument/2006/relationships/hyperlink" Target="http://www.arabidopsis.org/servlets/TairObject?name=AT1G68360&amp;type=locus" TargetMode="External"/><Relationship Id="rId11" Type="http://schemas.openxmlformats.org/officeDocument/2006/relationships/hyperlink" Target="http://www.arabidopsis.org/servlets/TairObject?name=AT5G06380&amp;type=locus" TargetMode="External"/><Relationship Id="rId12" Type="http://schemas.openxmlformats.org/officeDocument/2006/relationships/hyperlink" Target="http://www.arabidopsis.org/servlets/TairObject?name=AT3G49610&amp;type=locus"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javascript:void(0);" TargetMode="Externa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2"/>
  <sheetViews>
    <sheetView workbookViewId="0">
      <selection activeCell="U23" sqref="A1:U23"/>
    </sheetView>
  </sheetViews>
  <sheetFormatPr baseColWidth="10" defaultRowHeight="16" x14ac:dyDescent="0.2"/>
  <cols>
    <col min="18" max="18" width="18.83203125" customWidth="1"/>
  </cols>
  <sheetData>
    <row r="1" spans="1:21" x14ac:dyDescent="0.2">
      <c r="A1" s="24" t="s">
        <v>1404</v>
      </c>
      <c r="B1" s="10" t="s">
        <v>760</v>
      </c>
      <c r="C1" s="10" t="s">
        <v>761</v>
      </c>
      <c r="D1" s="10" t="s">
        <v>764</v>
      </c>
      <c r="E1" s="10" t="s">
        <v>765</v>
      </c>
      <c r="F1" s="10" t="s">
        <v>766</v>
      </c>
      <c r="G1" s="10" t="s">
        <v>767</v>
      </c>
      <c r="H1" s="10" t="s">
        <v>768</v>
      </c>
      <c r="I1" s="10" t="s">
        <v>770</v>
      </c>
      <c r="J1" s="10" t="s">
        <v>771</v>
      </c>
      <c r="K1" s="10" t="s">
        <v>774</v>
      </c>
      <c r="L1" s="10" t="s">
        <v>775</v>
      </c>
      <c r="M1" s="10" t="s">
        <v>776</v>
      </c>
      <c r="N1" s="10" t="s">
        <v>777</v>
      </c>
      <c r="O1" s="10" t="s">
        <v>381</v>
      </c>
      <c r="P1" s="10" t="s">
        <v>161</v>
      </c>
      <c r="Q1" s="10" t="s">
        <v>380</v>
      </c>
      <c r="R1" s="10" t="s">
        <v>286</v>
      </c>
      <c r="S1" s="10" t="s">
        <v>685</v>
      </c>
      <c r="T1" s="10" t="s">
        <v>582</v>
      </c>
      <c r="U1" s="10" t="s">
        <v>585</v>
      </c>
    </row>
    <row r="2" spans="1:21" x14ac:dyDescent="0.2">
      <c r="A2" s="24">
        <v>14.1890258330544</v>
      </c>
      <c r="B2" s="10">
        <v>2539</v>
      </c>
      <c r="C2" s="10">
        <v>1</v>
      </c>
      <c r="D2" s="10">
        <v>4261712</v>
      </c>
      <c r="E2" s="10">
        <v>4261731</v>
      </c>
      <c r="F2" s="10">
        <v>3</v>
      </c>
      <c r="G2" s="10">
        <v>6.7</v>
      </c>
      <c r="H2" s="10">
        <v>100</v>
      </c>
      <c r="I2" s="10">
        <v>0.30338216200000001</v>
      </c>
      <c r="J2" s="11" t="s">
        <v>795</v>
      </c>
      <c r="K2" s="10">
        <v>0.33333333333333298</v>
      </c>
      <c r="L2" s="10">
        <v>0.33333333333333298</v>
      </c>
      <c r="M2" s="10">
        <v>0.55555555555555602</v>
      </c>
      <c r="N2" s="10">
        <v>0.36296296296296299</v>
      </c>
      <c r="O2" s="10" t="s">
        <v>307</v>
      </c>
      <c r="P2" s="10" t="s">
        <v>328</v>
      </c>
      <c r="Q2" s="10" t="s">
        <v>329</v>
      </c>
      <c r="R2" s="10" t="s">
        <v>330</v>
      </c>
      <c r="S2" s="10" t="s">
        <v>721</v>
      </c>
      <c r="T2" s="10" t="s">
        <v>686</v>
      </c>
      <c r="U2" s="10" t="s">
        <v>586</v>
      </c>
    </row>
    <row r="3" spans="1:21" x14ac:dyDescent="0.2">
      <c r="A3" s="24">
        <v>6.59308520838586</v>
      </c>
      <c r="B3" s="10">
        <v>7564</v>
      </c>
      <c r="C3" s="10">
        <v>1</v>
      </c>
      <c r="D3" s="10">
        <v>11322718</v>
      </c>
      <c r="E3" s="10">
        <v>11322738</v>
      </c>
      <c r="F3" s="10">
        <v>3</v>
      </c>
      <c r="G3" s="10">
        <v>7</v>
      </c>
      <c r="H3" s="10">
        <v>100</v>
      </c>
      <c r="I3" s="10">
        <v>0.37133964000000003</v>
      </c>
      <c r="J3" s="10" t="s">
        <v>796</v>
      </c>
      <c r="K3" s="10">
        <v>0.66666666666666696</v>
      </c>
      <c r="L3" s="10">
        <v>0.26315789473684198</v>
      </c>
      <c r="M3" s="10">
        <v>0.59090909090909105</v>
      </c>
      <c r="N3" s="10">
        <v>0.402877697841727</v>
      </c>
      <c r="O3" s="10" t="s">
        <v>318</v>
      </c>
      <c r="P3" s="10" t="s">
        <v>331</v>
      </c>
      <c r="Q3" s="10" t="s">
        <v>332</v>
      </c>
      <c r="R3" s="10" t="s">
        <v>333</v>
      </c>
      <c r="S3" s="10" t="s">
        <v>690</v>
      </c>
      <c r="T3" s="10" t="s">
        <v>687</v>
      </c>
      <c r="U3" s="10" t="s">
        <v>625</v>
      </c>
    </row>
    <row r="4" spans="1:21" x14ac:dyDescent="0.2">
      <c r="A4" s="24">
        <v>9.8334246554052704</v>
      </c>
      <c r="B4" s="10">
        <v>15746</v>
      </c>
      <c r="C4" s="10">
        <v>1</v>
      </c>
      <c r="D4" s="10">
        <v>17436847</v>
      </c>
      <c r="E4" s="10">
        <v>17436868</v>
      </c>
      <c r="F4" s="10">
        <v>3</v>
      </c>
      <c r="G4" s="10">
        <v>7.3</v>
      </c>
      <c r="H4" s="10">
        <v>100</v>
      </c>
      <c r="I4" s="10">
        <v>0.43583827400000003</v>
      </c>
      <c r="J4" s="11" t="s">
        <v>795</v>
      </c>
      <c r="K4" s="10">
        <v>0.33333333333333298</v>
      </c>
      <c r="L4" s="10">
        <v>0.25</v>
      </c>
      <c r="M4" s="10">
        <v>0.44827586206896602</v>
      </c>
      <c r="N4" s="10">
        <v>0.24444444444444399</v>
      </c>
      <c r="P4" s="10" t="s">
        <v>520</v>
      </c>
      <c r="Q4" s="10" t="s">
        <v>868</v>
      </c>
      <c r="R4" s="13" t="s">
        <v>867</v>
      </c>
      <c r="S4" s="10" t="s">
        <v>866</v>
      </c>
      <c r="T4" s="10"/>
      <c r="U4" s="10" t="s">
        <v>735</v>
      </c>
    </row>
    <row r="5" spans="1:21" x14ac:dyDescent="0.2">
      <c r="A5" s="24">
        <v>6.9675139983575596</v>
      </c>
      <c r="B5" s="10">
        <v>25822</v>
      </c>
      <c r="C5" s="10">
        <v>1</v>
      </c>
      <c r="D5" s="10">
        <v>30416073</v>
      </c>
      <c r="E5" s="10">
        <v>30416098</v>
      </c>
      <c r="F5" s="10">
        <v>3</v>
      </c>
      <c r="G5" s="10">
        <v>8.6999999999999993</v>
      </c>
      <c r="H5" s="10">
        <v>91</v>
      </c>
      <c r="I5" s="10">
        <v>0.53029330399999997</v>
      </c>
      <c r="J5" s="10" t="s">
        <v>783</v>
      </c>
      <c r="K5" s="10">
        <v>0.33333333333333298</v>
      </c>
      <c r="L5" s="10">
        <v>0.5</v>
      </c>
      <c r="M5" s="10">
        <v>0.41379310344827602</v>
      </c>
      <c r="N5" s="10">
        <v>0.35555555555555601</v>
      </c>
      <c r="O5" s="10" t="s">
        <v>308</v>
      </c>
      <c r="P5" s="10" t="s">
        <v>336</v>
      </c>
      <c r="Q5" s="10" t="s">
        <v>329</v>
      </c>
      <c r="R5" s="11" t="s">
        <v>337</v>
      </c>
      <c r="S5" s="10" t="s">
        <v>691</v>
      </c>
      <c r="T5" s="10" t="s">
        <v>692</v>
      </c>
      <c r="U5" s="10" t="s">
        <v>593</v>
      </c>
    </row>
    <row r="6" spans="1:21" x14ac:dyDescent="0.2">
      <c r="A6" s="24">
        <v>7.7629180473267301</v>
      </c>
      <c r="B6" s="10">
        <v>35201</v>
      </c>
      <c r="C6" s="10">
        <v>2</v>
      </c>
      <c r="D6" s="10">
        <v>7039826</v>
      </c>
      <c r="E6" s="10">
        <v>7039849</v>
      </c>
      <c r="F6" s="10">
        <v>3</v>
      </c>
      <c r="G6" s="10">
        <v>8</v>
      </c>
      <c r="H6" s="10">
        <v>100</v>
      </c>
      <c r="I6" s="10">
        <v>0.573207464</v>
      </c>
      <c r="J6" s="10" t="s">
        <v>857</v>
      </c>
      <c r="K6" s="10">
        <v>0.66666666666666696</v>
      </c>
      <c r="L6" s="10">
        <v>0.68421052631578905</v>
      </c>
      <c r="M6" s="10">
        <v>0.53846153846153799</v>
      </c>
      <c r="N6" s="10">
        <v>0.51851851851851805</v>
      </c>
      <c r="O6" s="10" t="s">
        <v>310</v>
      </c>
      <c r="P6" s="10" t="s">
        <v>340</v>
      </c>
      <c r="Q6" s="10" t="s">
        <v>329</v>
      </c>
      <c r="R6" s="10" t="s">
        <v>341</v>
      </c>
      <c r="S6" s="10" t="s">
        <v>689</v>
      </c>
      <c r="T6" s="10" t="s">
        <v>694</v>
      </c>
      <c r="U6" s="10" t="s">
        <v>293</v>
      </c>
    </row>
    <row r="7" spans="1:21" x14ac:dyDescent="0.2">
      <c r="A7" s="24">
        <v>4.2226215061204897</v>
      </c>
      <c r="B7" s="10">
        <v>39221</v>
      </c>
      <c r="C7" s="10">
        <v>2</v>
      </c>
      <c r="D7" s="10">
        <v>11548019</v>
      </c>
      <c r="E7" s="10">
        <v>11548046</v>
      </c>
      <c r="F7" s="10">
        <v>3</v>
      </c>
      <c r="G7" s="10">
        <v>9.3000000000000007</v>
      </c>
      <c r="H7" s="10">
        <v>100</v>
      </c>
      <c r="I7" s="10">
        <v>0.78187965500000001</v>
      </c>
      <c r="J7" s="10" t="s">
        <v>858</v>
      </c>
      <c r="K7" s="10">
        <v>0.66666666666666696</v>
      </c>
      <c r="L7" s="10">
        <v>0.52941176470588203</v>
      </c>
      <c r="M7" s="10">
        <v>0.46428571428571402</v>
      </c>
      <c r="N7" s="10">
        <v>0.39259259259259299</v>
      </c>
      <c r="O7" s="10" t="s">
        <v>311</v>
      </c>
      <c r="P7" s="10" t="s">
        <v>342</v>
      </c>
      <c r="Q7" s="10" t="s">
        <v>343</v>
      </c>
      <c r="R7" s="10" t="s">
        <v>344</v>
      </c>
      <c r="S7" s="10" t="s">
        <v>689</v>
      </c>
      <c r="T7" s="10" t="s">
        <v>695</v>
      </c>
      <c r="U7" s="10" t="s">
        <v>291</v>
      </c>
    </row>
    <row r="8" spans="1:21" x14ac:dyDescent="0.2">
      <c r="A8" s="24">
        <v>4.4609591610697796</v>
      </c>
      <c r="B8" s="10">
        <v>39427</v>
      </c>
      <c r="C8" s="10">
        <v>2</v>
      </c>
      <c r="D8" s="10">
        <v>11799931</v>
      </c>
      <c r="E8" s="10">
        <v>11799994</v>
      </c>
      <c r="F8" s="10">
        <v>6</v>
      </c>
      <c r="G8" s="10">
        <v>10.7</v>
      </c>
      <c r="H8" s="10">
        <v>91</v>
      </c>
      <c r="I8" s="10">
        <v>0.89638083300000004</v>
      </c>
      <c r="J8" s="10" t="s">
        <v>859</v>
      </c>
      <c r="K8" s="10">
        <v>0.33333333333333298</v>
      </c>
      <c r="L8" s="10">
        <v>0.38888888888888901</v>
      </c>
      <c r="M8" s="10">
        <v>0.44444444444444398</v>
      </c>
      <c r="N8" s="10">
        <v>0.407407407407407</v>
      </c>
      <c r="O8" s="10" t="s">
        <v>312</v>
      </c>
      <c r="P8" s="10" t="s">
        <v>345</v>
      </c>
      <c r="Q8" s="10" t="s">
        <v>329</v>
      </c>
      <c r="R8" s="10" t="s">
        <v>346</v>
      </c>
      <c r="S8" s="10"/>
      <c r="T8" s="10" t="s">
        <v>696</v>
      </c>
      <c r="U8" s="10" t="s">
        <v>697</v>
      </c>
    </row>
    <row r="9" spans="1:21" x14ac:dyDescent="0.2">
      <c r="A9" s="24">
        <v>4.9416287951331999</v>
      </c>
      <c r="B9" s="10">
        <v>43174</v>
      </c>
      <c r="C9" s="10">
        <v>2</v>
      </c>
      <c r="D9" s="10">
        <v>17160433</v>
      </c>
      <c r="E9" s="10">
        <v>17160452</v>
      </c>
      <c r="F9" s="10">
        <v>3</v>
      </c>
      <c r="G9" s="10">
        <v>6.7</v>
      </c>
      <c r="H9" s="10">
        <v>100</v>
      </c>
      <c r="I9" s="10">
        <v>0.30338216200000001</v>
      </c>
      <c r="J9" s="10" t="s">
        <v>860</v>
      </c>
      <c r="K9" s="10">
        <v>0.33333333333333298</v>
      </c>
      <c r="L9" s="10">
        <v>0.625</v>
      </c>
      <c r="M9" s="10">
        <v>0.42857142857142899</v>
      </c>
      <c r="N9" s="10">
        <v>0.38235294117647101</v>
      </c>
      <c r="O9" s="10" t="s">
        <v>314</v>
      </c>
      <c r="P9" s="10" t="s">
        <v>350</v>
      </c>
      <c r="Q9" s="10" t="s">
        <v>329</v>
      </c>
      <c r="R9" s="11" t="s">
        <v>351</v>
      </c>
      <c r="S9" s="10"/>
      <c r="T9" s="10" t="s">
        <v>701</v>
      </c>
      <c r="U9" s="10" t="s">
        <v>593</v>
      </c>
    </row>
    <row r="10" spans="1:21" x14ac:dyDescent="0.2">
      <c r="A10" s="24">
        <v>4.24188879015996</v>
      </c>
      <c r="B10" s="10">
        <v>44199</v>
      </c>
      <c r="C10" s="10">
        <v>2</v>
      </c>
      <c r="D10" s="10">
        <v>18878684</v>
      </c>
      <c r="E10" s="10">
        <v>18878705</v>
      </c>
      <c r="F10" s="10">
        <v>3</v>
      </c>
      <c r="G10" s="10">
        <v>7.3</v>
      </c>
      <c r="H10" s="10">
        <v>100</v>
      </c>
      <c r="I10" s="10">
        <v>0.43583827400000003</v>
      </c>
      <c r="J10" s="10" t="s">
        <v>800</v>
      </c>
      <c r="K10" s="10">
        <v>0.33333333333333298</v>
      </c>
      <c r="L10" s="10">
        <v>0.45</v>
      </c>
      <c r="M10" s="10">
        <v>0.4</v>
      </c>
      <c r="N10" s="10">
        <v>0.37037037037037002</v>
      </c>
      <c r="O10" s="10" t="s">
        <v>315</v>
      </c>
      <c r="P10" s="10" t="s">
        <v>352</v>
      </c>
      <c r="Q10" s="10" t="s">
        <v>353</v>
      </c>
      <c r="R10" s="10" t="s">
        <v>354</v>
      </c>
      <c r="S10" s="10" t="s">
        <v>689</v>
      </c>
      <c r="T10" s="10" t="s">
        <v>699</v>
      </c>
      <c r="U10" s="10" t="s">
        <v>591</v>
      </c>
    </row>
    <row r="11" spans="1:21" x14ac:dyDescent="0.2">
      <c r="A11" s="24">
        <v>4.3776043782241096</v>
      </c>
      <c r="B11" s="10">
        <v>44242</v>
      </c>
      <c r="C11" s="10">
        <v>2</v>
      </c>
      <c r="D11" s="10">
        <v>18979874</v>
      </c>
      <c r="E11" s="10">
        <v>18979893</v>
      </c>
      <c r="F11" s="10">
        <v>3</v>
      </c>
      <c r="G11" s="10">
        <v>6.7</v>
      </c>
      <c r="H11" s="10">
        <v>100</v>
      </c>
      <c r="I11" s="10">
        <v>0.30338216200000001</v>
      </c>
      <c r="J11" s="11" t="s">
        <v>778</v>
      </c>
      <c r="K11" s="10">
        <v>0.33333333333333298</v>
      </c>
      <c r="L11" s="10">
        <v>0.58823529411764697</v>
      </c>
      <c r="M11" s="10">
        <v>0.51851851851851805</v>
      </c>
      <c r="N11" s="10">
        <v>0.42647058823529399</v>
      </c>
      <c r="O11" s="10" t="s">
        <v>316</v>
      </c>
      <c r="P11" s="10" t="s">
        <v>355</v>
      </c>
      <c r="Q11" s="10" t="s">
        <v>329</v>
      </c>
      <c r="R11" s="10" t="s">
        <v>356</v>
      </c>
      <c r="S11" s="10"/>
      <c r="T11" s="10" t="s">
        <v>700</v>
      </c>
      <c r="U11" s="10" t="s">
        <v>289</v>
      </c>
    </row>
    <row r="12" spans="1:21" x14ac:dyDescent="0.2">
      <c r="A12" s="24">
        <v>5.0135696535696601</v>
      </c>
      <c r="B12" s="10">
        <v>63623</v>
      </c>
      <c r="C12" s="10">
        <v>3</v>
      </c>
      <c r="D12" s="10">
        <v>21470370</v>
      </c>
      <c r="E12" s="10">
        <v>21470408</v>
      </c>
      <c r="F12" s="10">
        <v>3</v>
      </c>
      <c r="G12" s="10">
        <v>13</v>
      </c>
      <c r="H12" s="10">
        <v>100</v>
      </c>
      <c r="I12" s="10">
        <v>1.092641204</v>
      </c>
      <c r="J12" s="10" t="s">
        <v>781</v>
      </c>
      <c r="K12" s="10">
        <v>0.33333333333333298</v>
      </c>
      <c r="L12" s="10">
        <v>0.5</v>
      </c>
      <c r="M12" s="10">
        <v>0.52173913043478304</v>
      </c>
      <c r="N12" s="10">
        <v>0.48148148148148101</v>
      </c>
      <c r="O12" s="10" t="s">
        <v>317</v>
      </c>
      <c r="P12" s="10" t="s">
        <v>357</v>
      </c>
      <c r="Q12" s="10" t="s">
        <v>329</v>
      </c>
      <c r="R12" s="10" t="s">
        <v>358</v>
      </c>
      <c r="S12" s="10"/>
      <c r="T12" s="10" t="s">
        <v>702</v>
      </c>
      <c r="U12" s="10" t="s">
        <v>292</v>
      </c>
    </row>
    <row r="13" spans="1:21" x14ac:dyDescent="0.2">
      <c r="A13" s="24">
        <v>3.6772334061279399</v>
      </c>
      <c r="B13" s="10">
        <v>64270</v>
      </c>
      <c r="C13" s="10">
        <v>3</v>
      </c>
      <c r="D13" s="10">
        <v>22464634</v>
      </c>
      <c r="E13" s="10">
        <v>22464656</v>
      </c>
      <c r="F13" s="10">
        <v>3</v>
      </c>
      <c r="G13" s="10">
        <v>7.7</v>
      </c>
      <c r="H13" s="10">
        <v>100</v>
      </c>
      <c r="I13" s="10">
        <v>0.51655446500000002</v>
      </c>
      <c r="J13" s="10" t="s">
        <v>783</v>
      </c>
      <c r="K13" s="10">
        <v>0.33333333333333298</v>
      </c>
      <c r="L13" s="10">
        <v>0.36842105263157898</v>
      </c>
      <c r="M13" s="10">
        <v>0.53846153846153799</v>
      </c>
      <c r="N13" s="10">
        <v>0.39259259259259299</v>
      </c>
      <c r="P13" s="10" t="s">
        <v>862</v>
      </c>
      <c r="Q13" s="10"/>
      <c r="R13" s="15" t="s">
        <v>869</v>
      </c>
      <c r="S13" s="10" t="s">
        <v>691</v>
      </c>
      <c r="T13" s="10" t="s">
        <v>864</v>
      </c>
      <c r="U13" s="10" t="s">
        <v>593</v>
      </c>
    </row>
    <row r="14" spans="1:21" x14ac:dyDescent="0.2">
      <c r="A14" s="24">
        <v>4.1010065261074304</v>
      </c>
      <c r="B14" s="10">
        <v>67684</v>
      </c>
      <c r="C14" s="10">
        <v>4</v>
      </c>
      <c r="D14" s="10">
        <v>2619260</v>
      </c>
      <c r="E14" s="10">
        <v>2619282</v>
      </c>
      <c r="F14" s="10">
        <v>3</v>
      </c>
      <c r="G14" s="10">
        <v>7.7</v>
      </c>
      <c r="H14" s="10">
        <v>100</v>
      </c>
      <c r="I14" s="10">
        <v>0.51655446500000002</v>
      </c>
      <c r="J14" s="10" t="s">
        <v>792</v>
      </c>
      <c r="K14" s="10">
        <v>0.33333333333333298</v>
      </c>
      <c r="L14" s="10">
        <v>0.52631578947368396</v>
      </c>
      <c r="M14" s="10">
        <v>0.60869565217391297</v>
      </c>
      <c r="N14" s="10">
        <v>0.39130434782608697</v>
      </c>
      <c r="P14" s="10" t="s">
        <v>863</v>
      </c>
      <c r="Q14" s="10"/>
      <c r="R14" s="13" t="s">
        <v>870</v>
      </c>
      <c r="S14" s="10"/>
      <c r="T14" s="10" t="s">
        <v>865</v>
      </c>
      <c r="U14" s="10" t="s">
        <v>591</v>
      </c>
    </row>
    <row r="15" spans="1:21" x14ac:dyDescent="0.2">
      <c r="A15" s="24">
        <v>7.4556777716671103</v>
      </c>
      <c r="B15" s="10">
        <v>82390</v>
      </c>
      <c r="C15" s="10">
        <v>5</v>
      </c>
      <c r="D15" s="10">
        <v>904563</v>
      </c>
      <c r="E15" s="10">
        <v>904590</v>
      </c>
      <c r="F15" s="10">
        <v>3</v>
      </c>
      <c r="G15" s="10">
        <v>9.3000000000000007</v>
      </c>
      <c r="H15" s="10">
        <v>100</v>
      </c>
      <c r="I15" s="10">
        <v>0.78187965500000001</v>
      </c>
      <c r="J15" s="11" t="s">
        <v>780</v>
      </c>
      <c r="K15" s="10">
        <v>0.33333333333333298</v>
      </c>
      <c r="L15" s="10">
        <v>0.375</v>
      </c>
      <c r="M15" s="10">
        <v>0.53571428571428603</v>
      </c>
      <c r="N15" s="10">
        <v>0.41176470588235298</v>
      </c>
      <c r="O15" s="10" t="s">
        <v>321</v>
      </c>
      <c r="P15" s="10" t="s">
        <v>364</v>
      </c>
      <c r="Q15" s="10" t="s">
        <v>365</v>
      </c>
      <c r="R15" s="10" t="s">
        <v>366</v>
      </c>
      <c r="S15" s="10" t="s">
        <v>691</v>
      </c>
      <c r="T15" s="10" t="s">
        <v>706</v>
      </c>
      <c r="U15" s="10" t="s">
        <v>289</v>
      </c>
    </row>
    <row r="16" spans="1:21" x14ac:dyDescent="0.2">
      <c r="A16" s="24">
        <v>3.8093082892493801</v>
      </c>
      <c r="B16" s="10">
        <v>87214</v>
      </c>
      <c r="C16" s="10">
        <v>5</v>
      </c>
      <c r="D16" s="10">
        <v>8083353</v>
      </c>
      <c r="E16" s="10">
        <v>8083441</v>
      </c>
      <c r="F16" s="10">
        <v>3</v>
      </c>
      <c r="G16" s="10">
        <v>29.7</v>
      </c>
      <c r="H16" s="10">
        <v>93</v>
      </c>
      <c r="I16" s="10">
        <v>0.86545264799999999</v>
      </c>
      <c r="J16" s="10" t="s">
        <v>786</v>
      </c>
      <c r="K16" s="10">
        <v>0.33333333333333298</v>
      </c>
      <c r="L16" s="10">
        <v>0.70588235294117696</v>
      </c>
      <c r="M16" s="10">
        <v>0.42307692307692302</v>
      </c>
      <c r="N16" s="10">
        <v>0.42335766423357701</v>
      </c>
      <c r="O16" s="10" t="s">
        <v>323</v>
      </c>
      <c r="P16" s="10" t="s">
        <v>369</v>
      </c>
      <c r="Q16" s="10" t="s">
        <v>329</v>
      </c>
      <c r="R16" s="10" t="s">
        <v>370</v>
      </c>
      <c r="S16" s="10" t="s">
        <v>709</v>
      </c>
      <c r="T16" s="10" t="s">
        <v>708</v>
      </c>
      <c r="U16" s="10" t="s">
        <v>290</v>
      </c>
    </row>
    <row r="17" spans="1:21" x14ac:dyDescent="0.2">
      <c r="A17" s="24">
        <v>9.6635094916342208</v>
      </c>
      <c r="B17" s="10">
        <v>87329</v>
      </c>
      <c r="C17" s="10">
        <v>5</v>
      </c>
      <c r="D17" s="10">
        <v>8200568</v>
      </c>
      <c r="E17" s="10">
        <v>8200587</v>
      </c>
      <c r="F17" s="10">
        <v>3</v>
      </c>
      <c r="G17" s="10">
        <v>6.7</v>
      </c>
      <c r="H17" s="10">
        <v>100</v>
      </c>
      <c r="I17" s="10">
        <v>0.30338216200000001</v>
      </c>
      <c r="J17" s="10" t="s">
        <v>792</v>
      </c>
      <c r="K17" s="10">
        <v>0.33333333333333298</v>
      </c>
      <c r="L17" s="10">
        <v>0.5</v>
      </c>
      <c r="M17" s="10">
        <v>0.37931034482758602</v>
      </c>
      <c r="N17" s="10">
        <v>0.407407407407407</v>
      </c>
      <c r="O17" s="10" t="s">
        <v>324</v>
      </c>
      <c r="P17" s="10" t="s">
        <v>371</v>
      </c>
      <c r="Q17" s="10" t="s">
        <v>329</v>
      </c>
      <c r="R17" s="10" t="s">
        <v>372</v>
      </c>
      <c r="S17" s="10"/>
      <c r="T17" s="10" t="s">
        <v>710</v>
      </c>
      <c r="U17" s="10" t="s">
        <v>593</v>
      </c>
    </row>
    <row r="18" spans="1:21" x14ac:dyDescent="0.2">
      <c r="A18" s="24">
        <v>4.4590049722235898</v>
      </c>
      <c r="B18" s="10">
        <v>95711</v>
      </c>
      <c r="C18" s="10">
        <v>5</v>
      </c>
      <c r="D18" s="10">
        <v>15010749</v>
      </c>
      <c r="E18" s="10">
        <v>15010773</v>
      </c>
      <c r="F18" s="10">
        <v>3</v>
      </c>
      <c r="G18" s="10">
        <v>8.3000000000000007</v>
      </c>
      <c r="H18" s="10">
        <v>100</v>
      </c>
      <c r="I18" s="10">
        <v>0.62660039000000001</v>
      </c>
      <c r="J18" s="11" t="s">
        <v>784</v>
      </c>
      <c r="K18" s="10">
        <v>0.66666666666666696</v>
      </c>
      <c r="L18" s="10">
        <v>0.3125</v>
      </c>
      <c r="M18" s="10">
        <v>0.58620689655172398</v>
      </c>
      <c r="N18" s="10">
        <v>0.48148148148148101</v>
      </c>
      <c r="O18" s="10" t="s">
        <v>325</v>
      </c>
      <c r="P18" s="10" t="s">
        <v>373</v>
      </c>
      <c r="Q18" s="10" t="s">
        <v>329</v>
      </c>
      <c r="R18" s="10" t="s">
        <v>374</v>
      </c>
      <c r="S18" s="10" t="s">
        <v>715</v>
      </c>
      <c r="T18" s="10" t="s">
        <v>711</v>
      </c>
      <c r="U18" s="10" t="s">
        <v>289</v>
      </c>
    </row>
    <row r="19" spans="1:21" x14ac:dyDescent="0.2">
      <c r="A19" s="24">
        <v>5.07284155278019</v>
      </c>
      <c r="B19" s="10">
        <v>96343</v>
      </c>
      <c r="C19" s="10">
        <v>5</v>
      </c>
      <c r="D19" s="10">
        <v>15464170</v>
      </c>
      <c r="E19" s="10">
        <v>15464190</v>
      </c>
      <c r="F19" s="10">
        <v>3</v>
      </c>
      <c r="G19" s="10">
        <v>7</v>
      </c>
      <c r="H19" s="10">
        <v>100</v>
      </c>
      <c r="I19" s="10">
        <v>0.37133964000000003</v>
      </c>
      <c r="J19" s="10" t="s">
        <v>781</v>
      </c>
      <c r="K19" s="10">
        <v>0.33333333333333298</v>
      </c>
      <c r="L19" s="10">
        <v>0.5</v>
      </c>
      <c r="M19" s="10">
        <v>0.41379310344827602</v>
      </c>
      <c r="N19" s="10">
        <v>0.34814814814814798</v>
      </c>
      <c r="O19" s="10" t="s">
        <v>326</v>
      </c>
      <c r="P19" s="10" t="s">
        <v>375</v>
      </c>
      <c r="Q19" s="10" t="s">
        <v>329</v>
      </c>
      <c r="R19" s="10" t="s">
        <v>376</v>
      </c>
      <c r="S19" s="10"/>
      <c r="T19" s="10" t="s">
        <v>713</v>
      </c>
      <c r="U19" s="10" t="s">
        <v>292</v>
      </c>
    </row>
    <row r="20" spans="1:21" x14ac:dyDescent="0.2">
      <c r="A20" s="24">
        <v>3.86308627134447</v>
      </c>
      <c r="B20" s="10">
        <v>101400</v>
      </c>
      <c r="C20" s="10">
        <v>5</v>
      </c>
      <c r="D20" s="10">
        <v>21411193</v>
      </c>
      <c r="E20" s="10">
        <v>21411214</v>
      </c>
      <c r="F20" s="10">
        <v>3</v>
      </c>
      <c r="G20" s="10">
        <v>7.3</v>
      </c>
      <c r="H20" s="10">
        <v>100</v>
      </c>
      <c r="I20" s="10">
        <v>0.43583827400000003</v>
      </c>
      <c r="J20" s="10" t="s">
        <v>856</v>
      </c>
      <c r="K20" s="10">
        <v>0.33333333333333298</v>
      </c>
      <c r="L20" s="10">
        <v>0.5</v>
      </c>
      <c r="M20" s="10">
        <v>0.37931034482758602</v>
      </c>
      <c r="N20" s="10">
        <v>0.4</v>
      </c>
      <c r="O20" s="10" t="s">
        <v>305</v>
      </c>
      <c r="P20" s="10" t="s">
        <v>377</v>
      </c>
      <c r="Q20" s="10" t="s">
        <v>378</v>
      </c>
      <c r="R20" s="10" t="s">
        <v>379</v>
      </c>
      <c r="S20" s="10" t="s">
        <v>712</v>
      </c>
      <c r="T20" s="10" t="s">
        <v>714</v>
      </c>
      <c r="U20" s="10" t="s">
        <v>625</v>
      </c>
    </row>
    <row r="21" spans="1:21" x14ac:dyDescent="0.2">
      <c r="A21" s="24">
        <v>3.70626813379122</v>
      </c>
      <c r="B21" s="24">
        <v>98378</v>
      </c>
      <c r="C21" s="24">
        <v>5</v>
      </c>
      <c r="D21" s="24">
        <v>17507387</v>
      </c>
      <c r="E21" s="24">
        <v>17507415</v>
      </c>
      <c r="F21" s="24">
        <v>2</v>
      </c>
      <c r="G21" s="24">
        <v>14.5</v>
      </c>
      <c r="H21" s="24">
        <v>100</v>
      </c>
      <c r="I21" s="24">
        <v>1.1022017150000001</v>
      </c>
      <c r="J21" s="24" t="s">
        <v>959</v>
      </c>
      <c r="K21" s="24">
        <v>0</v>
      </c>
      <c r="L21" s="24">
        <v>0.52631578947368396</v>
      </c>
      <c r="M21" s="24">
        <v>0.53846153846153799</v>
      </c>
      <c r="N21" s="24">
        <v>0.22222222222222199</v>
      </c>
      <c r="O21" t="s">
        <v>1406</v>
      </c>
      <c r="P21" t="s">
        <v>1406</v>
      </c>
      <c r="R21" s="13" t="s">
        <v>1407</v>
      </c>
      <c r="S21" t="s">
        <v>689</v>
      </c>
      <c r="T21" t="s">
        <v>1408</v>
      </c>
      <c r="U21" t="s">
        <v>1405</v>
      </c>
    </row>
    <row r="22" spans="1:21" s="24" customFormat="1" x14ac:dyDescent="0.2">
      <c r="A22" s="24">
        <v>3.6681952025042501</v>
      </c>
      <c r="B22" s="24">
        <v>44082</v>
      </c>
      <c r="C22" s="24">
        <v>2</v>
      </c>
      <c r="D22" s="24">
        <v>18706188</v>
      </c>
      <c r="E22" s="24">
        <v>18706207</v>
      </c>
      <c r="F22" s="24">
        <v>3</v>
      </c>
      <c r="G22" s="24">
        <v>6.7</v>
      </c>
      <c r="H22" s="24">
        <v>100</v>
      </c>
      <c r="I22" s="24">
        <v>0.30338216200000001</v>
      </c>
      <c r="J22" s="24" t="s">
        <v>781</v>
      </c>
      <c r="K22" s="24">
        <v>0.33333333333333298</v>
      </c>
      <c r="L22" s="24">
        <v>0.45</v>
      </c>
      <c r="M22" s="24">
        <v>0.55000000000000004</v>
      </c>
      <c r="N22" s="24">
        <v>0.46428571428571402</v>
      </c>
      <c r="O22" s="24" t="s">
        <v>1409</v>
      </c>
      <c r="P22" s="24" t="s">
        <v>1409</v>
      </c>
      <c r="Q22" s="13" t="s">
        <v>1410</v>
      </c>
      <c r="R22" t="s">
        <v>1412</v>
      </c>
      <c r="S22" s="24" t="s">
        <v>691</v>
      </c>
      <c r="T22" s="24" t="s">
        <v>1411</v>
      </c>
      <c r="U22" s="13" t="s">
        <v>292</v>
      </c>
    </row>
    <row r="23" spans="1:21" s="24" customFormat="1" x14ac:dyDescent="0.2">
      <c r="S23" t="s">
        <v>855</v>
      </c>
      <c r="T23">
        <v>11</v>
      </c>
    </row>
    <row r="26" spans="1:21" x14ac:dyDescent="0.2">
      <c r="S26" s="10" t="s">
        <v>683</v>
      </c>
      <c r="T26" s="2" t="s">
        <v>684</v>
      </c>
      <c r="U26" s="10" t="s">
        <v>682</v>
      </c>
    </row>
    <row r="27" spans="1:21" x14ac:dyDescent="0.2">
      <c r="S27" s="10" t="s">
        <v>586</v>
      </c>
      <c r="T27" s="10">
        <f>COUNTIF(U2:U20,"K")</f>
        <v>1</v>
      </c>
      <c r="U27" s="10">
        <f>T27/T42</f>
        <v>4.7619047619047616E-2</v>
      </c>
    </row>
    <row r="28" spans="1:21" x14ac:dyDescent="0.2">
      <c r="S28" s="10" t="s">
        <v>290</v>
      </c>
      <c r="T28" s="10">
        <f>COUNTIF(U2:U20,"D")</f>
        <v>1</v>
      </c>
      <c r="U28" s="10">
        <f>T28/T42</f>
        <v>4.7619047619047616E-2</v>
      </c>
    </row>
    <row r="29" spans="1:21" x14ac:dyDescent="0.2">
      <c r="S29" s="10" t="s">
        <v>289</v>
      </c>
      <c r="T29" s="10">
        <f>COUNTIF(U2:U20,"E")</f>
        <v>3</v>
      </c>
      <c r="U29" s="10">
        <f>T29/T42</f>
        <v>0.14285714285714285</v>
      </c>
    </row>
    <row r="30" spans="1:21" x14ac:dyDescent="0.2">
      <c r="S30" s="10" t="s">
        <v>293</v>
      </c>
      <c r="T30" s="10">
        <f>COUNTIF(U2:U20,"G")</f>
        <v>1</v>
      </c>
      <c r="U30" s="10">
        <f>T30/T42</f>
        <v>4.7619047619047616E-2</v>
      </c>
    </row>
    <row r="31" spans="1:21" x14ac:dyDescent="0.2">
      <c r="S31" s="10" t="s">
        <v>591</v>
      </c>
      <c r="T31" s="10">
        <f>COUNTIF(U2:U20,"H")</f>
        <v>2</v>
      </c>
      <c r="U31" s="10">
        <f>T31/T42</f>
        <v>9.5238095238095233E-2</v>
      </c>
    </row>
    <row r="32" spans="1:21" x14ac:dyDescent="0.2">
      <c r="M32" t="s">
        <v>855</v>
      </c>
      <c r="N32" t="s">
        <v>1415</v>
      </c>
      <c r="S32" s="10" t="s">
        <v>593</v>
      </c>
      <c r="T32" s="10">
        <f>COUNTIF(U2:U20,"S")</f>
        <v>4</v>
      </c>
      <c r="U32" s="10">
        <f>T32/T42</f>
        <v>0.19047619047619047</v>
      </c>
    </row>
    <row r="33" spans="12:21" x14ac:dyDescent="0.2">
      <c r="L33" t="s">
        <v>1413</v>
      </c>
      <c r="M33">
        <v>11</v>
      </c>
      <c r="N33">
        <v>10</v>
      </c>
      <c r="S33" s="10" t="s">
        <v>291</v>
      </c>
      <c r="T33" s="10">
        <f>COUNTIF(U2:U20,"Q")</f>
        <v>1</v>
      </c>
      <c r="U33" s="10">
        <f>T33/T42</f>
        <v>4.7619047619047616E-2</v>
      </c>
    </row>
    <row r="34" spans="12:21" x14ac:dyDescent="0.2">
      <c r="L34" t="s">
        <v>1414</v>
      </c>
      <c r="M34">
        <v>15</v>
      </c>
      <c r="N34">
        <v>41</v>
      </c>
      <c r="S34" s="10" t="s">
        <v>292</v>
      </c>
      <c r="T34" s="10">
        <f>COUNTIF(U2:U20,"N")</f>
        <v>2</v>
      </c>
      <c r="U34" s="10">
        <f>T34/T42</f>
        <v>9.5238095238095233E-2</v>
      </c>
    </row>
    <row r="35" spans="12:21" x14ac:dyDescent="0.2">
      <c r="S35" s="10" t="s">
        <v>625</v>
      </c>
      <c r="T35" s="10">
        <f>COUNTIF(U2:U20,"T")</f>
        <v>2</v>
      </c>
      <c r="U35" s="10">
        <f>T35/T42</f>
        <v>9.5238095238095233E-2</v>
      </c>
    </row>
    <row r="36" spans="12:21" x14ac:dyDescent="0.2">
      <c r="S36" s="10" t="s">
        <v>595</v>
      </c>
      <c r="T36" s="10">
        <f>COUNTIF(U2:U20,"P")</f>
        <v>0</v>
      </c>
      <c r="U36" s="10">
        <f>T36/T42</f>
        <v>0</v>
      </c>
    </row>
    <row r="37" spans="12:21" x14ac:dyDescent="0.2">
      <c r="S37" s="10" t="s">
        <v>287</v>
      </c>
      <c r="T37" s="10">
        <f>COUNTIF(U2:U20,"M")</f>
        <v>0</v>
      </c>
      <c r="U37" s="10">
        <f>T37/T42</f>
        <v>0</v>
      </c>
    </row>
    <row r="38" spans="12:21" x14ac:dyDescent="0.2">
      <c r="S38" s="10" t="s">
        <v>661</v>
      </c>
      <c r="T38" s="10">
        <f>COUNTIF(U2:U20,"V")</f>
        <v>0</v>
      </c>
      <c r="U38" s="10">
        <f>T38/T42</f>
        <v>0</v>
      </c>
    </row>
    <row r="39" spans="12:21" x14ac:dyDescent="0.2">
      <c r="S39" s="10" t="s">
        <v>288</v>
      </c>
      <c r="T39" s="10">
        <f>COUNTIF(U2:U20,"F")</f>
        <v>0</v>
      </c>
      <c r="U39" s="10">
        <f>T39/T42</f>
        <v>0</v>
      </c>
    </row>
    <row r="40" spans="12:21" x14ac:dyDescent="0.2">
      <c r="S40" s="10" t="s">
        <v>735</v>
      </c>
      <c r="T40" s="10">
        <f>COUNTIF(U2:U20,"R")</f>
        <v>1</v>
      </c>
      <c r="U40" s="10">
        <f>T40/T42</f>
        <v>4.7619047619047616E-2</v>
      </c>
    </row>
    <row r="41" spans="12:21" x14ac:dyDescent="0.2">
      <c r="S41" s="10" t="s">
        <v>738</v>
      </c>
      <c r="T41" s="10">
        <f>COUNTIF(U2:U20,"L")</f>
        <v>0</v>
      </c>
      <c r="U41" s="10">
        <f>T41/T42</f>
        <v>0</v>
      </c>
    </row>
    <row r="42" spans="12:21" x14ac:dyDescent="0.2">
      <c r="S42" s="10" t="s">
        <v>651</v>
      </c>
      <c r="T42" s="10">
        <v>21</v>
      </c>
      <c r="U42" s="10">
        <f>SUM(U27:U40)</f>
        <v>0.85714285714285721</v>
      </c>
    </row>
  </sheetData>
  <sortState ref="B24:S44">
    <sortCondition descending="1" ref="B58:B78"/>
    <sortCondition ref="C58:C78"/>
  </sortState>
  <pageMargins left="0.7" right="0.7" top="0.75" bottom="0.75" header="0.3" footer="0.3"/>
  <pageSetup orientation="portrait" horizontalDpi="0" verticalDpi="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1"/>
  <sheetViews>
    <sheetView topLeftCell="M1" workbookViewId="0">
      <selection sqref="A1:AC21"/>
    </sheetView>
  </sheetViews>
  <sheetFormatPr baseColWidth="10" defaultRowHeight="16" x14ac:dyDescent="0.2"/>
  <sheetData>
    <row r="1" spans="1:29" x14ac:dyDescent="0.2">
      <c r="A1" s="14" t="s">
        <v>760</v>
      </c>
      <c r="B1" t="s">
        <v>882</v>
      </c>
      <c r="C1" t="s">
        <v>766</v>
      </c>
      <c r="D1" t="s">
        <v>768</v>
      </c>
      <c r="E1" t="s">
        <v>1065</v>
      </c>
      <c r="F1" t="s">
        <v>1090</v>
      </c>
      <c r="G1" t="s">
        <v>777</v>
      </c>
      <c r="H1" t="s">
        <v>884</v>
      </c>
      <c r="I1" t="s">
        <v>885</v>
      </c>
      <c r="J1" t="s">
        <v>760</v>
      </c>
      <c r="K1" t="s">
        <v>766</v>
      </c>
      <c r="L1" t="s">
        <v>767</v>
      </c>
      <c r="M1" t="s">
        <v>768</v>
      </c>
      <c r="N1" t="s">
        <v>769</v>
      </c>
      <c r="O1" t="s">
        <v>770</v>
      </c>
      <c r="P1" t="s">
        <v>771</v>
      </c>
      <c r="Q1" t="s">
        <v>772</v>
      </c>
      <c r="R1" t="s">
        <v>886</v>
      </c>
      <c r="S1" t="s">
        <v>887</v>
      </c>
      <c r="T1" t="s">
        <v>888</v>
      </c>
      <c r="U1" t="s">
        <v>889</v>
      </c>
      <c r="V1" t="s">
        <v>890</v>
      </c>
      <c r="W1" t="s">
        <v>891</v>
      </c>
      <c r="X1" t="s">
        <v>161</v>
      </c>
      <c r="Y1" t="s">
        <v>892</v>
      </c>
      <c r="Z1" t="s">
        <v>893</v>
      </c>
      <c r="AA1" t="s">
        <v>161</v>
      </c>
      <c r="AB1" t="s">
        <v>380</v>
      </c>
      <c r="AC1" t="s">
        <v>286</v>
      </c>
    </row>
    <row r="2" spans="1:29" x14ac:dyDescent="0.2">
      <c r="A2">
        <v>103582</v>
      </c>
      <c r="B2">
        <v>-3.9424752036457802</v>
      </c>
      <c r="C2">
        <v>2</v>
      </c>
      <c r="D2">
        <v>100</v>
      </c>
      <c r="E2">
        <v>10.5</v>
      </c>
      <c r="F2">
        <v>0.5</v>
      </c>
      <c r="G2">
        <v>0.40441176470588203</v>
      </c>
      <c r="H2" t="s">
        <v>748</v>
      </c>
      <c r="I2">
        <v>3.2318640444851603E-2</v>
      </c>
      <c r="J2">
        <v>103582</v>
      </c>
      <c r="K2">
        <v>2</v>
      </c>
      <c r="L2">
        <v>10.5</v>
      </c>
      <c r="M2">
        <v>100</v>
      </c>
      <c r="N2">
        <v>42</v>
      </c>
      <c r="O2">
        <v>0.90880183800000003</v>
      </c>
      <c r="P2" t="s">
        <v>1051</v>
      </c>
      <c r="Q2">
        <v>21</v>
      </c>
      <c r="R2" t="s">
        <v>748</v>
      </c>
      <c r="T2" t="s">
        <v>953</v>
      </c>
      <c r="U2">
        <v>24511813</v>
      </c>
      <c r="V2">
        <v>24511833</v>
      </c>
      <c r="W2">
        <v>0</v>
      </c>
      <c r="X2" t="s">
        <v>438</v>
      </c>
      <c r="Y2" t="s">
        <v>1015</v>
      </c>
      <c r="Z2">
        <v>1</v>
      </c>
      <c r="AA2" t="s">
        <v>438</v>
      </c>
      <c r="AB2" t="s">
        <v>439</v>
      </c>
      <c r="AC2" t="s">
        <v>440</v>
      </c>
    </row>
    <row r="3" spans="1:29" x14ac:dyDescent="0.2">
      <c r="A3">
        <v>1914</v>
      </c>
      <c r="B3">
        <v>-3.5292820636836</v>
      </c>
      <c r="C3">
        <v>2</v>
      </c>
      <c r="D3">
        <v>100</v>
      </c>
      <c r="E3">
        <v>11.5</v>
      </c>
      <c r="F3">
        <v>0.5</v>
      </c>
      <c r="G3">
        <v>0.37777777777777799</v>
      </c>
      <c r="H3" t="s">
        <v>748</v>
      </c>
      <c r="I3">
        <v>0.117638171090874</v>
      </c>
      <c r="J3">
        <v>1914</v>
      </c>
      <c r="K3">
        <v>2</v>
      </c>
      <c r="L3">
        <v>10.5</v>
      </c>
      <c r="M3">
        <v>100</v>
      </c>
      <c r="N3">
        <v>42</v>
      </c>
      <c r="O3">
        <v>0.90880183800000003</v>
      </c>
      <c r="P3" t="s">
        <v>1052</v>
      </c>
      <c r="Q3">
        <v>21</v>
      </c>
      <c r="R3" t="s">
        <v>748</v>
      </c>
      <c r="T3" t="s">
        <v>895</v>
      </c>
      <c r="U3">
        <v>3299755</v>
      </c>
      <c r="V3">
        <v>3299775</v>
      </c>
      <c r="W3">
        <v>0</v>
      </c>
      <c r="X3" t="s">
        <v>444</v>
      </c>
      <c r="Y3" t="s">
        <v>1053</v>
      </c>
      <c r="Z3">
        <v>0</v>
      </c>
      <c r="AA3" t="s">
        <v>444</v>
      </c>
      <c r="AB3" t="s">
        <v>329</v>
      </c>
      <c r="AC3" t="s">
        <v>329</v>
      </c>
    </row>
    <row r="4" spans="1:29" x14ac:dyDescent="0.2">
      <c r="A4">
        <v>21937</v>
      </c>
      <c r="B4">
        <v>-4.4076983190973298</v>
      </c>
      <c r="C4">
        <v>2</v>
      </c>
      <c r="D4">
        <v>100</v>
      </c>
      <c r="E4">
        <v>8.5</v>
      </c>
      <c r="F4">
        <v>0</v>
      </c>
      <c r="G4">
        <v>0.20740740740740701</v>
      </c>
      <c r="H4" t="s">
        <v>748</v>
      </c>
      <c r="I4">
        <v>0.20202203443812999</v>
      </c>
      <c r="J4">
        <v>21937</v>
      </c>
      <c r="K4">
        <v>2</v>
      </c>
      <c r="L4">
        <v>19.5</v>
      </c>
      <c r="M4">
        <v>100</v>
      </c>
      <c r="N4">
        <v>78</v>
      </c>
      <c r="O4">
        <v>0.989118308</v>
      </c>
      <c r="P4" t="s">
        <v>901</v>
      </c>
      <c r="Q4">
        <v>39</v>
      </c>
      <c r="R4" t="s">
        <v>748</v>
      </c>
      <c r="T4" t="s">
        <v>895</v>
      </c>
      <c r="U4">
        <v>24764420</v>
      </c>
      <c r="V4">
        <v>24764458</v>
      </c>
      <c r="W4">
        <v>0</v>
      </c>
      <c r="X4" t="s">
        <v>1054</v>
      </c>
      <c r="Y4" t="s">
        <v>1020</v>
      </c>
      <c r="Z4">
        <v>0</v>
      </c>
      <c r="AA4" t="s">
        <v>1054</v>
      </c>
      <c r="AB4" t="s">
        <v>1066</v>
      </c>
      <c r="AC4" t="s">
        <v>1067</v>
      </c>
    </row>
    <row r="5" spans="1:29" x14ac:dyDescent="0.2">
      <c r="A5">
        <v>22421</v>
      </c>
      <c r="B5">
        <v>-5.1015467653593696</v>
      </c>
      <c r="C5">
        <v>2</v>
      </c>
      <c r="D5">
        <v>90</v>
      </c>
      <c r="E5">
        <v>12</v>
      </c>
      <c r="F5">
        <v>0.5</v>
      </c>
      <c r="G5">
        <v>0.31111111111111101</v>
      </c>
      <c r="H5" t="s">
        <v>748</v>
      </c>
      <c r="I5">
        <v>-0.30102999566398098</v>
      </c>
      <c r="J5">
        <v>22421</v>
      </c>
      <c r="K5">
        <v>2</v>
      </c>
      <c r="L5">
        <v>12</v>
      </c>
      <c r="M5">
        <v>90</v>
      </c>
      <c r="N5">
        <v>41</v>
      </c>
      <c r="O5">
        <v>0.89520394700000006</v>
      </c>
      <c r="P5" t="s">
        <v>1051</v>
      </c>
      <c r="Q5">
        <v>24</v>
      </c>
      <c r="R5" t="s">
        <v>748</v>
      </c>
      <c r="T5" t="s">
        <v>895</v>
      </c>
      <c r="U5">
        <v>25386618</v>
      </c>
      <c r="V5">
        <v>25386641</v>
      </c>
      <c r="W5">
        <v>0</v>
      </c>
      <c r="X5" t="s">
        <v>446</v>
      </c>
      <c r="Y5" t="s">
        <v>1020</v>
      </c>
      <c r="Z5">
        <v>0</v>
      </c>
      <c r="AA5" t="s">
        <v>446</v>
      </c>
      <c r="AB5" t="s">
        <v>329</v>
      </c>
      <c r="AC5" t="s">
        <v>447</v>
      </c>
    </row>
    <row r="6" spans="1:29" x14ac:dyDescent="0.2">
      <c r="A6">
        <v>25572</v>
      </c>
      <c r="B6">
        <v>-4.8628998442672797</v>
      </c>
      <c r="C6">
        <v>3</v>
      </c>
      <c r="D6">
        <v>92</v>
      </c>
      <c r="E6">
        <v>9.3000000000000007</v>
      </c>
      <c r="F6">
        <v>0.33333333333333298</v>
      </c>
      <c r="G6">
        <v>0.29411764705882398</v>
      </c>
      <c r="H6" t="s">
        <v>748</v>
      </c>
      <c r="I6">
        <v>-0.30102999566398098</v>
      </c>
      <c r="J6">
        <v>25572</v>
      </c>
      <c r="K6">
        <v>3</v>
      </c>
      <c r="L6">
        <v>9.3000000000000007</v>
      </c>
      <c r="M6">
        <v>92</v>
      </c>
      <c r="N6">
        <v>49</v>
      </c>
      <c r="O6">
        <v>0.64665394099999995</v>
      </c>
      <c r="P6" t="s">
        <v>782</v>
      </c>
      <c r="Q6">
        <v>27.9</v>
      </c>
      <c r="R6" t="s">
        <v>748</v>
      </c>
      <c r="T6" t="s">
        <v>895</v>
      </c>
      <c r="U6">
        <v>30016147</v>
      </c>
      <c r="V6">
        <v>30016174</v>
      </c>
      <c r="W6">
        <v>0</v>
      </c>
      <c r="X6" t="s">
        <v>450</v>
      </c>
      <c r="Y6" t="s">
        <v>1020</v>
      </c>
      <c r="Z6">
        <v>0</v>
      </c>
      <c r="AA6" t="s">
        <v>450</v>
      </c>
      <c r="AB6" t="s">
        <v>329</v>
      </c>
      <c r="AC6" t="s">
        <v>451</v>
      </c>
    </row>
    <row r="7" spans="1:29" x14ac:dyDescent="0.2">
      <c r="A7">
        <v>25797</v>
      </c>
      <c r="B7">
        <v>-5.0337624365327303</v>
      </c>
      <c r="C7">
        <v>2</v>
      </c>
      <c r="D7">
        <v>100</v>
      </c>
      <c r="E7">
        <v>8.5</v>
      </c>
      <c r="F7">
        <v>0</v>
      </c>
      <c r="G7">
        <v>0.2</v>
      </c>
      <c r="H7" t="s">
        <v>748</v>
      </c>
      <c r="I7">
        <v>0.17026763810129</v>
      </c>
      <c r="J7">
        <v>25797</v>
      </c>
      <c r="K7">
        <v>2</v>
      </c>
      <c r="L7">
        <v>14.5</v>
      </c>
      <c r="M7">
        <v>100</v>
      </c>
      <c r="N7">
        <v>58</v>
      </c>
      <c r="O7">
        <v>1.1022017150000001</v>
      </c>
      <c r="P7" t="s">
        <v>901</v>
      </c>
      <c r="Q7">
        <v>29</v>
      </c>
      <c r="R7" t="s">
        <v>748</v>
      </c>
      <c r="T7" t="s">
        <v>895</v>
      </c>
      <c r="U7">
        <v>30384287</v>
      </c>
      <c r="V7">
        <v>30384315</v>
      </c>
      <c r="W7">
        <v>1</v>
      </c>
      <c r="X7" t="s">
        <v>1055</v>
      </c>
      <c r="Y7" t="s">
        <v>1023</v>
      </c>
      <c r="Z7">
        <v>0</v>
      </c>
      <c r="AA7" t="s">
        <v>1055</v>
      </c>
      <c r="AB7" t="s">
        <v>1068</v>
      </c>
      <c r="AC7" t="s">
        <v>1069</v>
      </c>
    </row>
    <row r="8" spans="1:29" x14ac:dyDescent="0.2">
      <c r="A8">
        <v>3809</v>
      </c>
      <c r="B8">
        <v>-3.9314434477985301</v>
      </c>
      <c r="C8">
        <v>2</v>
      </c>
      <c r="D8">
        <v>100</v>
      </c>
      <c r="E8">
        <v>11</v>
      </c>
      <c r="F8">
        <v>0.5</v>
      </c>
      <c r="G8">
        <v>0.39259259259259299</v>
      </c>
      <c r="H8" t="s">
        <v>748</v>
      </c>
      <c r="I8">
        <v>5.9122792734869999E-2</v>
      </c>
      <c r="J8">
        <v>3809</v>
      </c>
      <c r="K8">
        <v>2</v>
      </c>
      <c r="L8">
        <v>11</v>
      </c>
      <c r="M8">
        <v>100</v>
      </c>
      <c r="N8">
        <v>44</v>
      </c>
      <c r="O8">
        <v>0.95467762599999995</v>
      </c>
      <c r="P8" t="s">
        <v>1052</v>
      </c>
      <c r="Q8">
        <v>22</v>
      </c>
      <c r="R8" t="s">
        <v>748</v>
      </c>
      <c r="T8" t="s">
        <v>895</v>
      </c>
      <c r="U8">
        <v>6287158</v>
      </c>
      <c r="V8">
        <v>6287179</v>
      </c>
      <c r="W8">
        <v>0</v>
      </c>
      <c r="X8" t="s">
        <v>458</v>
      </c>
      <c r="Y8" t="s">
        <v>1053</v>
      </c>
      <c r="Z8">
        <v>0</v>
      </c>
      <c r="AA8" t="s">
        <v>458</v>
      </c>
      <c r="AB8" t="s">
        <v>329</v>
      </c>
      <c r="AC8" t="s">
        <v>329</v>
      </c>
    </row>
    <row r="9" spans="1:29" x14ac:dyDescent="0.2">
      <c r="A9">
        <v>44841</v>
      </c>
      <c r="B9">
        <v>-5.99199429469087</v>
      </c>
      <c r="C9">
        <v>3</v>
      </c>
      <c r="D9">
        <v>91</v>
      </c>
      <c r="E9">
        <v>8</v>
      </c>
      <c r="F9">
        <v>0.33333333333333298</v>
      </c>
      <c r="G9">
        <v>0.42647058823529399</v>
      </c>
      <c r="H9" t="s">
        <v>748</v>
      </c>
      <c r="I9">
        <v>-0.30102999566398098</v>
      </c>
      <c r="J9">
        <v>44841</v>
      </c>
      <c r="K9">
        <v>3</v>
      </c>
      <c r="L9">
        <v>8</v>
      </c>
      <c r="M9">
        <v>91</v>
      </c>
      <c r="N9">
        <v>43</v>
      </c>
      <c r="O9">
        <v>0.39959837799999998</v>
      </c>
      <c r="P9" t="s">
        <v>780</v>
      </c>
      <c r="Q9">
        <v>24</v>
      </c>
      <c r="R9" t="s">
        <v>748</v>
      </c>
      <c r="T9" t="s">
        <v>927</v>
      </c>
      <c r="U9">
        <v>317170</v>
      </c>
      <c r="V9">
        <v>317194</v>
      </c>
      <c r="W9">
        <v>0</v>
      </c>
      <c r="X9" t="s">
        <v>462</v>
      </c>
      <c r="Y9" t="s">
        <v>1056</v>
      </c>
      <c r="Z9">
        <v>1</v>
      </c>
      <c r="AA9" t="s">
        <v>462</v>
      </c>
      <c r="AB9" t="s">
        <v>463</v>
      </c>
      <c r="AC9" t="s">
        <v>464</v>
      </c>
    </row>
    <row r="10" spans="1:29" x14ac:dyDescent="0.2">
      <c r="A10">
        <v>45473</v>
      </c>
      <c r="B10">
        <v>-5.5482954472238797</v>
      </c>
      <c r="C10">
        <v>2</v>
      </c>
      <c r="D10">
        <v>100</v>
      </c>
      <c r="E10">
        <v>10</v>
      </c>
      <c r="F10">
        <v>0.5</v>
      </c>
      <c r="G10">
        <v>0.34074074074074101</v>
      </c>
      <c r="H10" t="s">
        <v>748</v>
      </c>
      <c r="I10">
        <v>-8.0294120317829801E-2</v>
      </c>
      <c r="J10">
        <v>45473</v>
      </c>
      <c r="K10">
        <v>2</v>
      </c>
      <c r="L10">
        <v>10</v>
      </c>
      <c r="M10">
        <v>100</v>
      </c>
      <c r="N10">
        <v>40</v>
      </c>
      <c r="O10">
        <v>0.85557703299999999</v>
      </c>
      <c r="P10" t="s">
        <v>907</v>
      </c>
      <c r="Q10">
        <v>20</v>
      </c>
      <c r="R10" t="s">
        <v>748</v>
      </c>
      <c r="T10" t="s">
        <v>927</v>
      </c>
      <c r="U10">
        <v>1448791</v>
      </c>
      <c r="V10">
        <v>1448810</v>
      </c>
      <c r="W10">
        <v>0</v>
      </c>
      <c r="X10" t="s">
        <v>465</v>
      </c>
      <c r="Y10" t="s">
        <v>1015</v>
      </c>
      <c r="Z10">
        <v>0</v>
      </c>
      <c r="AA10" t="s">
        <v>465</v>
      </c>
      <c r="AB10" t="s">
        <v>329</v>
      </c>
      <c r="AC10" t="s">
        <v>466</v>
      </c>
    </row>
    <row r="11" spans="1:29" x14ac:dyDescent="0.2">
      <c r="A11">
        <v>48115</v>
      </c>
      <c r="B11">
        <v>-3.4640492335961</v>
      </c>
      <c r="C11">
        <v>2</v>
      </c>
      <c r="D11">
        <v>91</v>
      </c>
      <c r="E11">
        <v>13</v>
      </c>
      <c r="F11">
        <v>0</v>
      </c>
      <c r="G11">
        <v>0.29411764705882398</v>
      </c>
      <c r="H11" t="s">
        <v>748</v>
      </c>
      <c r="I11">
        <v>1.3173727455304001E-2</v>
      </c>
      <c r="J11">
        <v>48115</v>
      </c>
      <c r="K11">
        <v>2</v>
      </c>
      <c r="L11">
        <v>13</v>
      </c>
      <c r="M11">
        <v>91</v>
      </c>
      <c r="N11">
        <v>45</v>
      </c>
      <c r="O11">
        <v>0.98207862000000001</v>
      </c>
      <c r="P11" t="s">
        <v>901</v>
      </c>
      <c r="Q11">
        <v>26</v>
      </c>
      <c r="R11" t="s">
        <v>748</v>
      </c>
      <c r="T11" t="s">
        <v>927</v>
      </c>
      <c r="U11">
        <v>5876189</v>
      </c>
      <c r="V11">
        <v>5876214</v>
      </c>
      <c r="W11">
        <v>0</v>
      </c>
      <c r="X11" t="s">
        <v>1057</v>
      </c>
      <c r="Y11" t="s">
        <v>1022</v>
      </c>
      <c r="Z11">
        <v>0</v>
      </c>
      <c r="AA11" t="s">
        <v>1057</v>
      </c>
      <c r="AB11" t="s">
        <v>1070</v>
      </c>
      <c r="AC11" t="s">
        <v>1071</v>
      </c>
    </row>
    <row r="12" spans="1:29" x14ac:dyDescent="0.2">
      <c r="A12">
        <v>48253</v>
      </c>
      <c r="B12">
        <v>-5.4730522699793198</v>
      </c>
      <c r="C12">
        <v>2</v>
      </c>
      <c r="D12">
        <v>100</v>
      </c>
      <c r="E12">
        <v>9.5</v>
      </c>
      <c r="F12">
        <v>0.5</v>
      </c>
      <c r="G12">
        <v>0.35766423357664201</v>
      </c>
      <c r="H12" t="s">
        <v>748</v>
      </c>
      <c r="I12">
        <v>-1.4656192449982E-2</v>
      </c>
      <c r="J12">
        <v>48253</v>
      </c>
      <c r="K12">
        <v>2</v>
      </c>
      <c r="L12">
        <v>11.5</v>
      </c>
      <c r="M12">
        <v>100</v>
      </c>
      <c r="N12">
        <v>46</v>
      </c>
      <c r="O12">
        <v>0.99357553399999998</v>
      </c>
      <c r="P12" t="s">
        <v>1051</v>
      </c>
      <c r="Q12">
        <v>23</v>
      </c>
      <c r="R12" t="s">
        <v>748</v>
      </c>
      <c r="T12" t="s">
        <v>927</v>
      </c>
      <c r="U12">
        <v>6148480</v>
      </c>
      <c r="V12">
        <v>6148502</v>
      </c>
      <c r="W12">
        <v>0</v>
      </c>
      <c r="X12" t="s">
        <v>467</v>
      </c>
      <c r="Y12" t="s">
        <v>1015</v>
      </c>
      <c r="Z12">
        <v>0</v>
      </c>
      <c r="AA12" t="s">
        <v>467</v>
      </c>
      <c r="AB12" t="s">
        <v>468</v>
      </c>
      <c r="AC12" t="s">
        <v>469</v>
      </c>
    </row>
    <row r="13" spans="1:29" x14ac:dyDescent="0.2">
      <c r="A13">
        <v>48568</v>
      </c>
      <c r="B13">
        <v>-3.9911355775606001</v>
      </c>
      <c r="C13">
        <v>3</v>
      </c>
      <c r="D13">
        <v>100</v>
      </c>
      <c r="E13">
        <v>6.7</v>
      </c>
      <c r="F13">
        <v>0.33333333333333298</v>
      </c>
      <c r="G13">
        <v>0.38235294117647101</v>
      </c>
      <c r="H13" t="s">
        <v>748</v>
      </c>
      <c r="I13">
        <v>-0.30102999566398098</v>
      </c>
      <c r="J13">
        <v>48568</v>
      </c>
      <c r="K13">
        <v>3</v>
      </c>
      <c r="L13">
        <v>6.7</v>
      </c>
      <c r="M13">
        <v>100</v>
      </c>
      <c r="N13">
        <v>40</v>
      </c>
      <c r="O13">
        <v>0.30338216200000001</v>
      </c>
      <c r="P13" t="s">
        <v>787</v>
      </c>
      <c r="Q13">
        <v>20.100000000000001</v>
      </c>
      <c r="R13" t="s">
        <v>748</v>
      </c>
      <c r="T13" t="s">
        <v>927</v>
      </c>
      <c r="U13">
        <v>6640106</v>
      </c>
      <c r="V13">
        <v>6640125</v>
      </c>
      <c r="W13">
        <v>0</v>
      </c>
      <c r="X13" t="s">
        <v>470</v>
      </c>
      <c r="Y13" t="s">
        <v>1022</v>
      </c>
      <c r="Z13">
        <v>0</v>
      </c>
      <c r="AA13" t="s">
        <v>470</v>
      </c>
      <c r="AB13" t="s">
        <v>1072</v>
      </c>
      <c r="AC13" t="s">
        <v>1073</v>
      </c>
    </row>
    <row r="14" spans="1:29" x14ac:dyDescent="0.2">
      <c r="A14">
        <v>49999</v>
      </c>
      <c r="B14">
        <v>-4.2774485507249302</v>
      </c>
      <c r="C14">
        <v>2</v>
      </c>
      <c r="D14">
        <v>100</v>
      </c>
      <c r="E14">
        <v>8</v>
      </c>
      <c r="F14">
        <v>0</v>
      </c>
      <c r="G14">
        <v>0.308823529411765</v>
      </c>
      <c r="H14" t="s">
        <v>748</v>
      </c>
      <c r="I14">
        <v>0.14652705392264301</v>
      </c>
      <c r="J14">
        <v>49999</v>
      </c>
      <c r="K14">
        <v>2</v>
      </c>
      <c r="L14">
        <v>10</v>
      </c>
      <c r="M14">
        <v>100</v>
      </c>
      <c r="N14">
        <v>40</v>
      </c>
      <c r="O14">
        <v>0.85557703299999999</v>
      </c>
      <c r="P14" t="s">
        <v>959</v>
      </c>
      <c r="Q14">
        <v>20</v>
      </c>
      <c r="R14" t="s">
        <v>748</v>
      </c>
      <c r="T14" t="s">
        <v>927</v>
      </c>
      <c r="U14">
        <v>8581846</v>
      </c>
      <c r="V14">
        <v>8581865</v>
      </c>
      <c r="W14">
        <v>0</v>
      </c>
      <c r="X14" t="s">
        <v>1058</v>
      </c>
      <c r="Y14" t="s">
        <v>1020</v>
      </c>
      <c r="Z14">
        <v>0</v>
      </c>
      <c r="AA14" t="s">
        <v>1058</v>
      </c>
      <c r="AB14" t="s">
        <v>1074</v>
      </c>
      <c r="AC14" t="s">
        <v>1075</v>
      </c>
    </row>
    <row r="15" spans="1:29" x14ac:dyDescent="0.2">
      <c r="A15">
        <v>50060</v>
      </c>
      <c r="B15">
        <v>-3.5876226036045198</v>
      </c>
      <c r="C15">
        <v>2</v>
      </c>
      <c r="D15">
        <v>100</v>
      </c>
      <c r="E15">
        <v>10</v>
      </c>
      <c r="F15">
        <v>0.5</v>
      </c>
      <c r="G15">
        <v>0.36296296296296299</v>
      </c>
      <c r="H15" t="s">
        <v>748</v>
      </c>
      <c r="I15">
        <v>8.5337644494395501E-2</v>
      </c>
      <c r="J15">
        <v>50060</v>
      </c>
      <c r="K15">
        <v>2</v>
      </c>
      <c r="L15">
        <v>12</v>
      </c>
      <c r="M15">
        <v>100</v>
      </c>
      <c r="N15">
        <v>48</v>
      </c>
      <c r="O15">
        <v>1.0258760140000001</v>
      </c>
      <c r="P15" t="s">
        <v>1059</v>
      </c>
      <c r="Q15">
        <v>24</v>
      </c>
      <c r="R15" t="s">
        <v>748</v>
      </c>
      <c r="T15" t="s">
        <v>927</v>
      </c>
      <c r="U15">
        <v>8638384</v>
      </c>
      <c r="V15">
        <v>8638407</v>
      </c>
      <c r="W15">
        <v>0</v>
      </c>
      <c r="X15" t="s">
        <v>1060</v>
      </c>
      <c r="Y15" t="s">
        <v>1015</v>
      </c>
      <c r="Z15">
        <v>0</v>
      </c>
      <c r="AA15" t="s">
        <v>1060</v>
      </c>
      <c r="AB15" t="s">
        <v>329</v>
      </c>
      <c r="AC15" t="s">
        <v>329</v>
      </c>
    </row>
    <row r="16" spans="1:29" x14ac:dyDescent="0.2">
      <c r="A16">
        <v>50081</v>
      </c>
      <c r="B16">
        <v>-4.34195046308258</v>
      </c>
      <c r="C16">
        <v>3</v>
      </c>
      <c r="D16">
        <v>90</v>
      </c>
      <c r="E16">
        <v>8</v>
      </c>
      <c r="F16">
        <v>0.33333333333333298</v>
      </c>
      <c r="G16">
        <v>0.33088235294117602</v>
      </c>
      <c r="H16" t="s">
        <v>748</v>
      </c>
      <c r="I16">
        <v>-0.30102999566398098</v>
      </c>
      <c r="J16">
        <v>50081</v>
      </c>
      <c r="K16">
        <v>3</v>
      </c>
      <c r="L16">
        <v>8</v>
      </c>
      <c r="M16">
        <v>90</v>
      </c>
      <c r="N16">
        <v>41</v>
      </c>
      <c r="O16">
        <v>0.37987871899999998</v>
      </c>
      <c r="P16" t="s">
        <v>786</v>
      </c>
      <c r="Q16">
        <v>24</v>
      </c>
      <c r="R16" t="s">
        <v>748</v>
      </c>
      <c r="T16" t="s">
        <v>927</v>
      </c>
      <c r="U16">
        <v>8667356</v>
      </c>
      <c r="V16">
        <v>8667379</v>
      </c>
      <c r="W16">
        <v>0</v>
      </c>
      <c r="X16" t="s">
        <v>476</v>
      </c>
      <c r="Y16" t="s">
        <v>1020</v>
      </c>
      <c r="Z16">
        <v>0</v>
      </c>
      <c r="AA16" t="s">
        <v>476</v>
      </c>
      <c r="AB16" t="s">
        <v>329</v>
      </c>
      <c r="AC16" t="s">
        <v>329</v>
      </c>
    </row>
    <row r="17" spans="1:29" x14ac:dyDescent="0.2">
      <c r="A17">
        <v>78024</v>
      </c>
      <c r="B17">
        <v>-4.61168653208746</v>
      </c>
      <c r="C17">
        <v>4</v>
      </c>
      <c r="D17">
        <v>95</v>
      </c>
      <c r="E17">
        <v>6.5</v>
      </c>
      <c r="F17">
        <v>0.25</v>
      </c>
      <c r="G17">
        <v>0.32592592592592601</v>
      </c>
      <c r="H17" t="s">
        <v>748</v>
      </c>
      <c r="I17">
        <v>-0.30102999566398098</v>
      </c>
      <c r="J17">
        <v>78024</v>
      </c>
      <c r="K17">
        <v>4</v>
      </c>
      <c r="L17">
        <v>6.5</v>
      </c>
      <c r="M17">
        <v>95</v>
      </c>
      <c r="N17">
        <v>45</v>
      </c>
      <c r="O17">
        <v>0.156876503</v>
      </c>
      <c r="P17" t="s">
        <v>1061</v>
      </c>
      <c r="Q17">
        <v>26</v>
      </c>
      <c r="R17" t="s">
        <v>748</v>
      </c>
      <c r="T17" t="s">
        <v>941</v>
      </c>
      <c r="U17">
        <v>12480385</v>
      </c>
      <c r="V17">
        <v>12480410</v>
      </c>
      <c r="W17">
        <v>0</v>
      </c>
      <c r="X17" t="s">
        <v>486</v>
      </c>
      <c r="Y17" t="s">
        <v>1056</v>
      </c>
      <c r="Z17">
        <v>0</v>
      </c>
      <c r="AA17" t="s">
        <v>486</v>
      </c>
      <c r="AB17" t="s">
        <v>487</v>
      </c>
      <c r="AC17" t="s">
        <v>488</v>
      </c>
    </row>
    <row r="18" spans="1:29" x14ac:dyDescent="0.2">
      <c r="A18">
        <v>84315</v>
      </c>
      <c r="B18">
        <v>-4.98779247800055</v>
      </c>
      <c r="C18">
        <v>3</v>
      </c>
      <c r="D18">
        <v>100</v>
      </c>
      <c r="E18">
        <v>7</v>
      </c>
      <c r="F18">
        <v>0.33333333333333298</v>
      </c>
      <c r="G18">
        <v>0.33823529411764702</v>
      </c>
      <c r="H18" t="s">
        <v>748</v>
      </c>
      <c r="I18">
        <v>-0.30102999566398098</v>
      </c>
      <c r="J18">
        <v>84315</v>
      </c>
      <c r="K18">
        <v>3</v>
      </c>
      <c r="L18">
        <v>7</v>
      </c>
      <c r="M18">
        <v>100</v>
      </c>
      <c r="N18">
        <v>42</v>
      </c>
      <c r="O18">
        <v>0.37133964000000003</v>
      </c>
      <c r="P18" t="s">
        <v>1016</v>
      </c>
      <c r="Q18">
        <v>21</v>
      </c>
      <c r="R18" t="s">
        <v>748</v>
      </c>
      <c r="T18" t="s">
        <v>953</v>
      </c>
      <c r="U18">
        <v>3800524</v>
      </c>
      <c r="V18">
        <v>3800544</v>
      </c>
      <c r="W18">
        <v>0</v>
      </c>
      <c r="X18" t="s">
        <v>497</v>
      </c>
      <c r="Y18" t="s">
        <v>1056</v>
      </c>
      <c r="Z18">
        <v>1</v>
      </c>
      <c r="AA18" t="s">
        <v>497</v>
      </c>
      <c r="AB18" t="s">
        <v>329</v>
      </c>
      <c r="AC18" t="s">
        <v>329</v>
      </c>
    </row>
    <row r="19" spans="1:29" x14ac:dyDescent="0.2">
      <c r="A19">
        <v>86352</v>
      </c>
      <c r="B19">
        <v>-3.9381221357922001</v>
      </c>
      <c r="C19">
        <v>2</v>
      </c>
      <c r="D19">
        <v>100</v>
      </c>
      <c r="E19">
        <v>11</v>
      </c>
      <c r="F19">
        <v>0</v>
      </c>
      <c r="G19">
        <v>0.17037037037037001</v>
      </c>
      <c r="H19" t="s">
        <v>748</v>
      </c>
      <c r="I19">
        <v>0.21319192820528399</v>
      </c>
      <c r="J19">
        <v>86352</v>
      </c>
      <c r="K19">
        <v>2</v>
      </c>
      <c r="L19">
        <v>16</v>
      </c>
      <c r="M19">
        <v>100</v>
      </c>
      <c r="N19">
        <v>64</v>
      </c>
      <c r="O19">
        <v>1.0943494389999999</v>
      </c>
      <c r="P19" t="s">
        <v>901</v>
      </c>
      <c r="Q19">
        <v>32</v>
      </c>
      <c r="R19" t="s">
        <v>748</v>
      </c>
      <c r="T19" t="s">
        <v>953</v>
      </c>
      <c r="U19">
        <v>6949900</v>
      </c>
      <c r="V19">
        <v>6949931</v>
      </c>
      <c r="W19">
        <v>0</v>
      </c>
      <c r="X19" t="s">
        <v>1062</v>
      </c>
      <c r="Y19" t="s">
        <v>1020</v>
      </c>
      <c r="Z19">
        <v>1</v>
      </c>
      <c r="AA19" t="s">
        <v>1062</v>
      </c>
      <c r="AB19" t="s">
        <v>1076</v>
      </c>
      <c r="AC19" t="s">
        <v>1077</v>
      </c>
    </row>
    <row r="20" spans="1:29" x14ac:dyDescent="0.2">
      <c r="A20">
        <v>87547</v>
      </c>
      <c r="B20">
        <v>-6.2547202731459901</v>
      </c>
      <c r="C20">
        <v>2</v>
      </c>
      <c r="D20">
        <v>100</v>
      </c>
      <c r="E20">
        <v>9</v>
      </c>
      <c r="F20">
        <v>0</v>
      </c>
      <c r="G20">
        <v>0.26086956521739102</v>
      </c>
      <c r="H20" t="s">
        <v>748</v>
      </c>
      <c r="I20">
        <v>0.14238604649659201</v>
      </c>
      <c r="J20">
        <v>87547</v>
      </c>
      <c r="K20">
        <v>2</v>
      </c>
      <c r="L20">
        <v>23</v>
      </c>
      <c r="M20">
        <v>100</v>
      </c>
      <c r="N20">
        <v>92</v>
      </c>
      <c r="O20">
        <v>0.86173391700000002</v>
      </c>
      <c r="P20" t="s">
        <v>901</v>
      </c>
      <c r="Q20">
        <v>46</v>
      </c>
      <c r="R20" t="s">
        <v>748</v>
      </c>
      <c r="T20" t="s">
        <v>953</v>
      </c>
      <c r="U20">
        <v>8433617</v>
      </c>
      <c r="V20">
        <v>8433662</v>
      </c>
      <c r="W20">
        <v>0</v>
      </c>
      <c r="X20" t="s">
        <v>500</v>
      </c>
      <c r="Y20" t="s">
        <v>1063</v>
      </c>
      <c r="Z20">
        <v>0</v>
      </c>
      <c r="AA20" t="s">
        <v>500</v>
      </c>
      <c r="AB20" t="s">
        <v>501</v>
      </c>
      <c r="AC20" t="s">
        <v>502</v>
      </c>
    </row>
    <row r="21" spans="1:29" x14ac:dyDescent="0.2">
      <c r="A21">
        <v>99545</v>
      </c>
      <c r="B21">
        <v>-3.60694460094044</v>
      </c>
      <c r="C21">
        <v>2</v>
      </c>
      <c r="D21">
        <v>100</v>
      </c>
      <c r="E21">
        <v>10</v>
      </c>
      <c r="F21">
        <v>0.5</v>
      </c>
      <c r="G21">
        <v>0.38235294117647101</v>
      </c>
      <c r="H21" t="s">
        <v>748</v>
      </c>
      <c r="I21">
        <v>8.1046790262640195E-2</v>
      </c>
      <c r="J21">
        <v>99545</v>
      </c>
      <c r="K21">
        <v>2</v>
      </c>
      <c r="L21">
        <v>10</v>
      </c>
      <c r="M21">
        <v>100</v>
      </c>
      <c r="N21">
        <v>40</v>
      </c>
      <c r="O21">
        <v>0.85557703299999999</v>
      </c>
      <c r="P21" t="s">
        <v>1051</v>
      </c>
      <c r="Q21">
        <v>20</v>
      </c>
      <c r="R21" t="s">
        <v>748</v>
      </c>
      <c r="T21" t="s">
        <v>953</v>
      </c>
      <c r="U21">
        <v>18925278</v>
      </c>
      <c r="V21">
        <v>18925297</v>
      </c>
      <c r="W21">
        <v>0</v>
      </c>
      <c r="X21" t="s">
        <v>1064</v>
      </c>
      <c r="Y21" t="s">
        <v>1020</v>
      </c>
      <c r="Z21">
        <v>0</v>
      </c>
      <c r="AA21" t="s">
        <v>1064</v>
      </c>
      <c r="AB21" t="s">
        <v>1078</v>
      </c>
      <c r="AC21" t="s">
        <v>1079</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workbookViewId="0">
      <selection sqref="A1:A11"/>
    </sheetView>
  </sheetViews>
  <sheetFormatPr baseColWidth="10" defaultRowHeight="16" x14ac:dyDescent="0.2"/>
  <sheetData>
    <row r="1" spans="1:1" x14ac:dyDescent="0.2">
      <c r="A1" t="s">
        <v>872</v>
      </c>
    </row>
    <row r="2" spans="1:1" x14ac:dyDescent="0.2">
      <c r="A2" t="s">
        <v>873</v>
      </c>
    </row>
    <row r="3" spans="1:1" x14ac:dyDescent="0.2">
      <c r="A3" t="s">
        <v>874</v>
      </c>
    </row>
    <row r="4" spans="1:1" x14ac:dyDescent="0.2">
      <c r="A4" t="s">
        <v>875</v>
      </c>
    </row>
    <row r="5" spans="1:1" x14ac:dyDescent="0.2">
      <c r="A5" t="s">
        <v>876</v>
      </c>
    </row>
    <row r="6" spans="1:1" x14ac:dyDescent="0.2">
      <c r="A6" t="s">
        <v>877</v>
      </c>
    </row>
    <row r="7" spans="1:1" x14ac:dyDescent="0.2">
      <c r="A7" t="s">
        <v>878</v>
      </c>
    </row>
    <row r="8" spans="1:1" x14ac:dyDescent="0.2">
      <c r="A8" t="s">
        <v>879</v>
      </c>
    </row>
    <row r="9" spans="1:1" x14ac:dyDescent="0.2">
      <c r="A9" t="s">
        <v>880</v>
      </c>
    </row>
    <row r="10" spans="1:1" x14ac:dyDescent="0.2">
      <c r="A10" t="s">
        <v>881</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
  <sheetViews>
    <sheetView tabSelected="1" workbookViewId="0">
      <selection activeCell="D18" sqref="D18"/>
    </sheetView>
  </sheetViews>
  <sheetFormatPr baseColWidth="10" defaultRowHeight="16" x14ac:dyDescent="0.2"/>
  <sheetData>
    <row r="1" spans="1:24" x14ac:dyDescent="0.2">
      <c r="A1" s="14" t="s">
        <v>760</v>
      </c>
      <c r="B1" t="s">
        <v>882</v>
      </c>
      <c r="C1" t="s">
        <v>766</v>
      </c>
      <c r="D1" t="s">
        <v>768</v>
      </c>
      <c r="E1" t="s">
        <v>1008</v>
      </c>
      <c r="F1" t="s">
        <v>1090</v>
      </c>
      <c r="G1" t="s">
        <v>777</v>
      </c>
      <c r="H1" t="s">
        <v>884</v>
      </c>
      <c r="I1" t="s">
        <v>885</v>
      </c>
      <c r="J1" t="s">
        <v>766</v>
      </c>
      <c r="K1" t="s">
        <v>767</v>
      </c>
      <c r="L1" t="s">
        <v>768</v>
      </c>
      <c r="M1" t="s">
        <v>769</v>
      </c>
      <c r="N1" t="s">
        <v>770</v>
      </c>
      <c r="O1" t="s">
        <v>771</v>
      </c>
      <c r="P1" t="s">
        <v>772</v>
      </c>
      <c r="Q1" t="s">
        <v>886</v>
      </c>
      <c r="R1" t="s">
        <v>888</v>
      </c>
      <c r="S1" t="s">
        <v>889</v>
      </c>
      <c r="T1" t="s">
        <v>890</v>
      </c>
      <c r="U1" t="s">
        <v>891</v>
      </c>
      <c r="V1" t="s">
        <v>161</v>
      </c>
      <c r="W1" t="s">
        <v>892</v>
      </c>
      <c r="X1" t="s">
        <v>893</v>
      </c>
    </row>
    <row r="2" spans="1:24" x14ac:dyDescent="0.2">
      <c r="A2">
        <v>100450</v>
      </c>
      <c r="B2">
        <v>-3.6073168266290199</v>
      </c>
      <c r="C2">
        <v>2</v>
      </c>
      <c r="D2">
        <v>100</v>
      </c>
      <c r="E2">
        <v>10</v>
      </c>
      <c r="F2">
        <v>0</v>
      </c>
      <c r="G2">
        <v>0.17777777777777801</v>
      </c>
      <c r="H2" t="s">
        <v>1080</v>
      </c>
      <c r="I2">
        <v>0.22729986665938501</v>
      </c>
      <c r="J2">
        <v>2</v>
      </c>
      <c r="K2">
        <v>23</v>
      </c>
      <c r="L2">
        <v>100</v>
      </c>
      <c r="M2">
        <v>92</v>
      </c>
      <c r="N2">
        <v>0.86173391700000002</v>
      </c>
      <c r="O2" t="s">
        <v>959</v>
      </c>
      <c r="P2">
        <v>46</v>
      </c>
      <c r="Q2" t="s">
        <v>1080</v>
      </c>
      <c r="R2" t="s">
        <v>953</v>
      </c>
      <c r="S2">
        <v>20020295</v>
      </c>
      <c r="T2">
        <v>20020340</v>
      </c>
      <c r="U2">
        <v>0</v>
      </c>
      <c r="V2" t="s">
        <v>756</v>
      </c>
      <c r="W2" t="s">
        <v>756</v>
      </c>
      <c r="X2">
        <v>0</v>
      </c>
    </row>
    <row r="3" spans="1:24" x14ac:dyDescent="0.2">
      <c r="A3">
        <v>104702</v>
      </c>
      <c r="B3">
        <v>-4.0546950998222098</v>
      </c>
      <c r="C3">
        <v>3</v>
      </c>
      <c r="D3">
        <v>100</v>
      </c>
      <c r="E3">
        <v>6.7</v>
      </c>
      <c r="F3">
        <v>0.33333333333333298</v>
      </c>
      <c r="G3">
        <v>0.36296296296296299</v>
      </c>
      <c r="H3" t="s">
        <v>1080</v>
      </c>
      <c r="I3">
        <v>-0.30102999566398098</v>
      </c>
      <c r="J3">
        <v>3</v>
      </c>
      <c r="K3">
        <v>6.7</v>
      </c>
      <c r="L3">
        <v>100</v>
      </c>
      <c r="M3">
        <v>40</v>
      </c>
      <c r="N3">
        <v>0.30338216200000001</v>
      </c>
      <c r="O3" t="s">
        <v>782</v>
      </c>
      <c r="P3">
        <v>20.100000000000001</v>
      </c>
      <c r="Q3" t="s">
        <v>1080</v>
      </c>
      <c r="R3" t="s">
        <v>953</v>
      </c>
      <c r="S3">
        <v>26234727</v>
      </c>
      <c r="T3">
        <v>26234746</v>
      </c>
      <c r="U3">
        <v>0</v>
      </c>
      <c r="V3" t="s">
        <v>756</v>
      </c>
      <c r="W3" t="s">
        <v>756</v>
      </c>
      <c r="X3">
        <v>1</v>
      </c>
    </row>
    <row r="4" spans="1:24" x14ac:dyDescent="0.2">
      <c r="A4">
        <v>20926</v>
      </c>
      <c r="B4">
        <v>-4.0897948844409502</v>
      </c>
      <c r="C4">
        <v>3</v>
      </c>
      <c r="D4">
        <v>100</v>
      </c>
      <c r="E4">
        <v>6.7</v>
      </c>
      <c r="F4">
        <v>0.33333333333333298</v>
      </c>
      <c r="G4">
        <v>0.35251798561151099</v>
      </c>
      <c r="H4" t="s">
        <v>1080</v>
      </c>
      <c r="I4">
        <v>-0.30102999566398098</v>
      </c>
      <c r="J4">
        <v>3</v>
      </c>
      <c r="K4">
        <v>6.7</v>
      </c>
      <c r="L4">
        <v>100</v>
      </c>
      <c r="M4">
        <v>40</v>
      </c>
      <c r="N4">
        <v>0.30338216200000001</v>
      </c>
      <c r="O4" t="s">
        <v>1081</v>
      </c>
      <c r="P4">
        <v>20.100000000000001</v>
      </c>
      <c r="Q4" t="s">
        <v>1080</v>
      </c>
      <c r="R4" t="s">
        <v>895</v>
      </c>
      <c r="S4">
        <v>23443623</v>
      </c>
      <c r="T4">
        <v>23443642</v>
      </c>
      <c r="U4">
        <v>0</v>
      </c>
      <c r="V4" t="s">
        <v>756</v>
      </c>
      <c r="W4" t="s">
        <v>756</v>
      </c>
      <c r="X4">
        <v>0</v>
      </c>
    </row>
    <row r="5" spans="1:24" x14ac:dyDescent="0.2">
      <c r="A5">
        <v>48418</v>
      </c>
      <c r="B5">
        <v>-3.688258762851</v>
      </c>
      <c r="C5">
        <v>2</v>
      </c>
      <c r="D5">
        <v>100</v>
      </c>
      <c r="E5">
        <v>9.5</v>
      </c>
      <c r="F5">
        <v>0</v>
      </c>
      <c r="G5">
        <v>0.25806451612903197</v>
      </c>
      <c r="H5" t="s">
        <v>1080</v>
      </c>
      <c r="I5">
        <v>0.24918723361504899</v>
      </c>
      <c r="J5">
        <v>2</v>
      </c>
      <c r="K5">
        <v>15.5</v>
      </c>
      <c r="L5">
        <v>100</v>
      </c>
      <c r="M5">
        <v>62</v>
      </c>
      <c r="N5">
        <v>1.100493827</v>
      </c>
      <c r="O5" t="s">
        <v>901</v>
      </c>
      <c r="P5">
        <v>31</v>
      </c>
      <c r="Q5" t="s">
        <v>1080</v>
      </c>
      <c r="R5" t="s">
        <v>927</v>
      </c>
      <c r="S5">
        <v>6427353</v>
      </c>
      <c r="T5">
        <v>6427383</v>
      </c>
      <c r="U5">
        <v>1</v>
      </c>
      <c r="V5" t="s">
        <v>1082</v>
      </c>
      <c r="W5" t="s">
        <v>1083</v>
      </c>
      <c r="X5">
        <v>0</v>
      </c>
    </row>
    <row r="6" spans="1:24" x14ac:dyDescent="0.2">
      <c r="A6">
        <v>60862</v>
      </c>
      <c r="B6">
        <v>-3.8267930215607202</v>
      </c>
      <c r="C6">
        <v>3</v>
      </c>
      <c r="D6">
        <v>100</v>
      </c>
      <c r="E6">
        <v>8</v>
      </c>
      <c r="F6">
        <v>0.33333333333333298</v>
      </c>
      <c r="G6">
        <v>0.41481481481481502</v>
      </c>
      <c r="H6" t="s">
        <v>1080</v>
      </c>
      <c r="I6">
        <v>-0.19037615589982501</v>
      </c>
      <c r="J6">
        <v>3</v>
      </c>
      <c r="K6">
        <v>8</v>
      </c>
      <c r="L6">
        <v>100</v>
      </c>
      <c r="M6">
        <v>48</v>
      </c>
      <c r="N6">
        <v>0.573207464</v>
      </c>
      <c r="O6" t="s">
        <v>783</v>
      </c>
      <c r="P6">
        <v>24</v>
      </c>
      <c r="Q6" t="s">
        <v>1080</v>
      </c>
      <c r="R6" t="s">
        <v>927</v>
      </c>
      <c r="S6">
        <v>17436296</v>
      </c>
      <c r="T6">
        <v>17436319</v>
      </c>
      <c r="U6">
        <v>1</v>
      </c>
      <c r="V6" t="s">
        <v>1084</v>
      </c>
      <c r="W6" t="s">
        <v>1085</v>
      </c>
      <c r="X6">
        <v>0</v>
      </c>
    </row>
    <row r="7" spans="1:24" x14ac:dyDescent="0.2">
      <c r="A7">
        <v>74060</v>
      </c>
      <c r="B7">
        <v>-4.0103266775315101</v>
      </c>
      <c r="C7">
        <v>2</v>
      </c>
      <c r="D7">
        <v>100</v>
      </c>
      <c r="E7">
        <v>12</v>
      </c>
      <c r="F7">
        <v>0</v>
      </c>
      <c r="G7">
        <v>0.20740740740740701</v>
      </c>
      <c r="H7" t="s">
        <v>1080</v>
      </c>
      <c r="I7">
        <v>8.0715848396746198E-2</v>
      </c>
      <c r="J7">
        <v>2</v>
      </c>
      <c r="K7">
        <v>12</v>
      </c>
      <c r="L7">
        <v>100</v>
      </c>
      <c r="M7">
        <v>48</v>
      </c>
      <c r="N7">
        <v>1.0258760140000001</v>
      </c>
      <c r="O7" t="s">
        <v>959</v>
      </c>
      <c r="P7">
        <v>24</v>
      </c>
      <c r="Q7" t="s">
        <v>1080</v>
      </c>
      <c r="R7" t="s">
        <v>941</v>
      </c>
      <c r="S7">
        <v>7402013</v>
      </c>
      <c r="T7">
        <v>7402036</v>
      </c>
      <c r="U7">
        <v>0</v>
      </c>
      <c r="V7" t="s">
        <v>756</v>
      </c>
      <c r="W7" t="s">
        <v>756</v>
      </c>
      <c r="X7">
        <v>1</v>
      </c>
    </row>
    <row r="8" spans="1:24" x14ac:dyDescent="0.2">
      <c r="A8">
        <v>92265</v>
      </c>
      <c r="B8">
        <v>-3.9584283904554201</v>
      </c>
      <c r="C8">
        <v>3</v>
      </c>
      <c r="D8">
        <v>100</v>
      </c>
      <c r="E8">
        <v>6.7</v>
      </c>
      <c r="F8">
        <v>0.33333333333333298</v>
      </c>
      <c r="G8">
        <v>0.39259259259259299</v>
      </c>
      <c r="H8" t="s">
        <v>1080</v>
      </c>
      <c r="I8">
        <v>-0.30102999566398098</v>
      </c>
      <c r="J8">
        <v>3</v>
      </c>
      <c r="K8">
        <v>6.7</v>
      </c>
      <c r="L8">
        <v>100</v>
      </c>
      <c r="M8">
        <v>40</v>
      </c>
      <c r="N8">
        <v>0.30338216200000001</v>
      </c>
      <c r="O8" t="s">
        <v>794</v>
      </c>
      <c r="P8">
        <v>20.100000000000001</v>
      </c>
      <c r="Q8" t="s">
        <v>1080</v>
      </c>
      <c r="R8" t="s">
        <v>953</v>
      </c>
      <c r="S8">
        <v>12386182</v>
      </c>
      <c r="T8">
        <v>12386201</v>
      </c>
      <c r="U8">
        <v>0</v>
      </c>
      <c r="V8" t="s">
        <v>756</v>
      </c>
      <c r="W8" t="s">
        <v>1086</v>
      </c>
      <c r="X8">
        <v>0</v>
      </c>
    </row>
    <row r="9" spans="1:24" x14ac:dyDescent="0.2">
      <c r="A9">
        <v>92533</v>
      </c>
      <c r="B9">
        <v>-5.0065258286584102</v>
      </c>
      <c r="C9">
        <v>2</v>
      </c>
      <c r="D9">
        <v>100</v>
      </c>
      <c r="E9">
        <v>10</v>
      </c>
      <c r="F9">
        <v>0.5</v>
      </c>
      <c r="G9">
        <v>0.41605839416058399</v>
      </c>
      <c r="H9" t="s">
        <v>1080</v>
      </c>
      <c r="I9">
        <v>-4.6372755291036599E-2</v>
      </c>
      <c r="J9">
        <v>2</v>
      </c>
      <c r="K9">
        <v>10</v>
      </c>
      <c r="L9">
        <v>100</v>
      </c>
      <c r="M9">
        <v>40</v>
      </c>
      <c r="N9">
        <v>0.85557703299999999</v>
      </c>
      <c r="O9" t="s">
        <v>1087</v>
      </c>
      <c r="P9">
        <v>20</v>
      </c>
      <c r="Q9" t="s">
        <v>1080</v>
      </c>
      <c r="R9" t="s">
        <v>953</v>
      </c>
      <c r="S9">
        <v>12589959</v>
      </c>
      <c r="T9">
        <v>12589978</v>
      </c>
      <c r="U9">
        <v>1</v>
      </c>
      <c r="V9" t="s">
        <v>505</v>
      </c>
      <c r="W9" t="s">
        <v>1088</v>
      </c>
      <c r="X9">
        <v>0</v>
      </c>
    </row>
    <row r="10" spans="1:24" x14ac:dyDescent="0.2">
      <c r="A10">
        <v>96460</v>
      </c>
      <c r="B10">
        <v>-3.7678527420058399</v>
      </c>
      <c r="C10">
        <v>3</v>
      </c>
      <c r="D10">
        <v>91</v>
      </c>
      <c r="E10">
        <v>9</v>
      </c>
      <c r="F10">
        <v>0.33333333333333298</v>
      </c>
      <c r="G10">
        <v>0.266666666666667</v>
      </c>
      <c r="H10" t="s">
        <v>1080</v>
      </c>
      <c r="I10">
        <v>-0.30102999566398098</v>
      </c>
      <c r="J10">
        <v>3</v>
      </c>
      <c r="K10">
        <v>9</v>
      </c>
      <c r="L10">
        <v>91</v>
      </c>
      <c r="M10">
        <v>47</v>
      </c>
      <c r="N10">
        <v>0.58134877799999995</v>
      </c>
      <c r="O10" t="s">
        <v>946</v>
      </c>
      <c r="P10">
        <v>27</v>
      </c>
      <c r="Q10" t="s">
        <v>1080</v>
      </c>
      <c r="R10" t="s">
        <v>953</v>
      </c>
      <c r="S10">
        <v>15577557</v>
      </c>
      <c r="T10">
        <v>15577583</v>
      </c>
      <c r="U10">
        <v>1</v>
      </c>
      <c r="V10" t="s">
        <v>1089</v>
      </c>
      <c r="W10" t="s">
        <v>1083</v>
      </c>
      <c r="X10">
        <v>0</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46"/>
  <sheetViews>
    <sheetView workbookViewId="0">
      <selection sqref="A1:AA24"/>
    </sheetView>
  </sheetViews>
  <sheetFormatPr baseColWidth="10" defaultRowHeight="16" x14ac:dyDescent="0.2"/>
  <cols>
    <col min="1" max="1" width="10.5" customWidth="1"/>
    <col min="2" max="2" width="12" customWidth="1"/>
    <col min="3" max="3" width="12.1640625" customWidth="1"/>
    <col min="4" max="5" width="10.83203125" customWidth="1"/>
    <col min="6" max="6" width="14.83203125" customWidth="1"/>
    <col min="7" max="8" width="10.83203125" customWidth="1"/>
    <col min="9" max="9" width="4.83203125" customWidth="1"/>
  </cols>
  <sheetData>
    <row r="1" spans="1:27" x14ac:dyDescent="0.2">
      <c r="A1" t="s">
        <v>160</v>
      </c>
      <c r="B1" t="s">
        <v>381</v>
      </c>
      <c r="C1" t="s">
        <v>327</v>
      </c>
      <c r="D1" t="s">
        <v>161</v>
      </c>
      <c r="E1" t="s">
        <v>380</v>
      </c>
      <c r="F1" t="s">
        <v>286</v>
      </c>
      <c r="G1" t="s">
        <v>685</v>
      </c>
      <c r="H1" t="s">
        <v>582</v>
      </c>
      <c r="I1" t="s">
        <v>585</v>
      </c>
      <c r="J1" s="10" t="s">
        <v>760</v>
      </c>
      <c r="K1" s="10" t="s">
        <v>761</v>
      </c>
      <c r="L1" s="10" t="s">
        <v>762</v>
      </c>
      <c r="M1" s="10" t="s">
        <v>763</v>
      </c>
      <c r="N1" s="10" t="s">
        <v>764</v>
      </c>
      <c r="O1" s="10" t="s">
        <v>765</v>
      </c>
      <c r="P1" s="10" t="s">
        <v>766</v>
      </c>
      <c r="Q1" s="10" t="s">
        <v>767</v>
      </c>
      <c r="R1" s="10" t="s">
        <v>768</v>
      </c>
      <c r="S1" s="10" t="s">
        <v>769</v>
      </c>
      <c r="T1" s="10" t="s">
        <v>770</v>
      </c>
      <c r="U1" s="10" t="s">
        <v>771</v>
      </c>
      <c r="V1" s="10" t="s">
        <v>772</v>
      </c>
      <c r="W1" s="10" t="s">
        <v>773</v>
      </c>
      <c r="X1" s="10" t="s">
        <v>774</v>
      </c>
      <c r="Y1" s="10" t="s">
        <v>775</v>
      </c>
      <c r="Z1" s="10" t="s">
        <v>776</v>
      </c>
      <c r="AA1" s="10" t="s">
        <v>777</v>
      </c>
    </row>
    <row r="2" spans="1:27" x14ac:dyDescent="0.2">
      <c r="A2">
        <v>2539</v>
      </c>
      <c r="B2" t="s">
        <v>307</v>
      </c>
      <c r="C2">
        <v>9.8544351605764593</v>
      </c>
      <c r="D2" t="s">
        <v>328</v>
      </c>
      <c r="E2" t="s">
        <v>329</v>
      </c>
      <c r="F2" t="s">
        <v>330</v>
      </c>
      <c r="H2" s="3" t="s">
        <v>686</v>
      </c>
      <c r="I2" t="s">
        <v>586</v>
      </c>
      <c r="J2" s="10">
        <v>2539</v>
      </c>
      <c r="K2" s="10">
        <v>1</v>
      </c>
      <c r="L2" s="10">
        <v>4261710</v>
      </c>
      <c r="M2" s="10">
        <v>4261729</v>
      </c>
      <c r="N2" s="10">
        <v>4261712</v>
      </c>
      <c r="O2" s="10">
        <v>4261731</v>
      </c>
      <c r="P2" s="10">
        <v>3</v>
      </c>
      <c r="Q2" s="10">
        <v>6.7</v>
      </c>
      <c r="R2" s="10">
        <v>100</v>
      </c>
      <c r="S2" s="10">
        <v>40</v>
      </c>
      <c r="T2" s="10">
        <v>0.30338216200000001</v>
      </c>
      <c r="U2" s="10" t="s">
        <v>795</v>
      </c>
      <c r="V2" s="10">
        <v>20.100000000000001</v>
      </c>
      <c r="W2" s="10"/>
      <c r="X2" s="10">
        <v>0.33333333333333298</v>
      </c>
      <c r="Y2" s="10">
        <v>0.33333333333333298</v>
      </c>
      <c r="Z2" s="10">
        <v>0.55555555555555602</v>
      </c>
      <c r="AA2" s="10">
        <v>0.36296296296296299</v>
      </c>
    </row>
    <row r="3" spans="1:27" x14ac:dyDescent="0.2">
      <c r="A3">
        <v>7564</v>
      </c>
      <c r="B3" t="s">
        <v>318</v>
      </c>
      <c r="C3">
        <v>6.40092516804987</v>
      </c>
      <c r="D3" t="s">
        <v>331</v>
      </c>
      <c r="E3" t="s">
        <v>332</v>
      </c>
      <c r="F3" t="s">
        <v>333</v>
      </c>
      <c r="G3" t="s">
        <v>690</v>
      </c>
      <c r="H3" s="3" t="s">
        <v>687</v>
      </c>
      <c r="I3" t="s">
        <v>625</v>
      </c>
      <c r="J3" s="10">
        <v>7564</v>
      </c>
      <c r="K3" s="10">
        <v>1</v>
      </c>
      <c r="L3" s="10">
        <v>11322699</v>
      </c>
      <c r="M3" s="10">
        <v>11322719</v>
      </c>
      <c r="N3" s="10">
        <v>11322718</v>
      </c>
      <c r="O3" s="10">
        <v>11322738</v>
      </c>
      <c r="P3" s="10">
        <v>3</v>
      </c>
      <c r="Q3" s="10">
        <v>7</v>
      </c>
      <c r="R3" s="10">
        <v>100</v>
      </c>
      <c r="S3" s="10">
        <v>42</v>
      </c>
      <c r="T3" s="10">
        <v>0.37133964000000003</v>
      </c>
      <c r="U3" s="10" t="s">
        <v>796</v>
      </c>
      <c r="V3" s="10">
        <v>21</v>
      </c>
      <c r="W3" s="10"/>
      <c r="X3" s="10">
        <v>0.66666666666666696</v>
      </c>
      <c r="Y3" s="10">
        <v>0.26315789473684198</v>
      </c>
      <c r="Z3" s="10">
        <v>0.59090909090909105</v>
      </c>
      <c r="AA3" s="10">
        <v>0.402877697841727</v>
      </c>
    </row>
    <row r="4" spans="1:27" s="10" customFormat="1" x14ac:dyDescent="0.2">
      <c r="J4" s="10">
        <v>15746</v>
      </c>
      <c r="K4" s="10">
        <v>1</v>
      </c>
      <c r="L4" s="10">
        <v>17439287</v>
      </c>
      <c r="M4" s="10">
        <v>17439308</v>
      </c>
      <c r="N4" s="10">
        <v>17436847</v>
      </c>
      <c r="O4" s="10">
        <v>17436868</v>
      </c>
      <c r="P4" s="10">
        <v>3</v>
      </c>
      <c r="Q4" s="10">
        <v>7.3</v>
      </c>
      <c r="R4" s="10">
        <v>100</v>
      </c>
      <c r="S4" s="10">
        <v>44</v>
      </c>
      <c r="T4" s="10">
        <v>0.43583827400000003</v>
      </c>
      <c r="U4" s="10" t="s">
        <v>795</v>
      </c>
      <c r="V4" s="10">
        <v>21.9</v>
      </c>
      <c r="X4" s="10">
        <v>0.33333333333333298</v>
      </c>
      <c r="Y4" s="10">
        <v>0.25</v>
      </c>
      <c r="Z4" s="10">
        <v>0.44827586206896602</v>
      </c>
      <c r="AA4" s="10">
        <v>0.24444444444444399</v>
      </c>
    </row>
    <row r="5" spans="1:27" x14ac:dyDescent="0.2">
      <c r="A5">
        <v>19084</v>
      </c>
      <c r="B5" t="s">
        <v>306</v>
      </c>
      <c r="C5">
        <v>9.6823904366076796</v>
      </c>
      <c r="D5" t="s">
        <v>334</v>
      </c>
      <c r="E5" t="s">
        <v>329</v>
      </c>
      <c r="F5" t="s">
        <v>335</v>
      </c>
      <c r="G5" t="s">
        <v>691</v>
      </c>
      <c r="H5" s="3" t="s">
        <v>688</v>
      </c>
      <c r="I5" t="s">
        <v>593</v>
      </c>
    </row>
    <row r="6" spans="1:27" x14ac:dyDescent="0.2">
      <c r="A6">
        <v>25822</v>
      </c>
      <c r="B6" t="s">
        <v>308</v>
      </c>
      <c r="C6">
        <v>4.7806345867590903</v>
      </c>
      <c r="D6" t="s">
        <v>336</v>
      </c>
      <c r="E6" t="s">
        <v>329</v>
      </c>
      <c r="F6" t="s">
        <v>337</v>
      </c>
      <c r="G6" t="s">
        <v>691</v>
      </c>
      <c r="H6" s="3" t="s">
        <v>692</v>
      </c>
      <c r="I6" t="s">
        <v>593</v>
      </c>
      <c r="J6" s="10">
        <v>25822</v>
      </c>
      <c r="K6" s="10">
        <v>1</v>
      </c>
      <c r="L6" s="10">
        <v>30420965</v>
      </c>
      <c r="M6" s="10">
        <v>30420990</v>
      </c>
      <c r="N6" s="10">
        <v>30416073</v>
      </c>
      <c r="O6" s="10">
        <v>30416098</v>
      </c>
      <c r="P6" s="10">
        <v>3</v>
      </c>
      <c r="Q6" s="10">
        <v>8.6999999999999993</v>
      </c>
      <c r="R6" s="10">
        <v>91</v>
      </c>
      <c r="S6" s="10">
        <v>45</v>
      </c>
      <c r="T6" s="10">
        <v>0.53029330399999997</v>
      </c>
      <c r="U6" s="10" t="s">
        <v>783</v>
      </c>
      <c r="V6" s="10">
        <v>26.1</v>
      </c>
      <c r="W6" s="10"/>
      <c r="X6" s="10">
        <v>0.33333333333333298</v>
      </c>
      <c r="Y6" s="10">
        <v>0.5</v>
      </c>
      <c r="Z6" s="10">
        <v>0.41379310344827602</v>
      </c>
      <c r="AA6" s="10">
        <v>0.35555555555555601</v>
      </c>
    </row>
    <row r="7" spans="1:27" x14ac:dyDescent="0.2">
      <c r="A7">
        <v>33137</v>
      </c>
      <c r="B7" t="s">
        <v>309</v>
      </c>
      <c r="C7">
        <v>3.2666788900113701</v>
      </c>
      <c r="D7" t="s">
        <v>338</v>
      </c>
      <c r="E7" t="s">
        <v>329</v>
      </c>
      <c r="F7" t="s">
        <v>339</v>
      </c>
      <c r="G7" t="s">
        <v>691</v>
      </c>
      <c r="H7" s="3" t="s">
        <v>693</v>
      </c>
      <c r="I7" t="s">
        <v>593</v>
      </c>
      <c r="J7" s="10"/>
      <c r="K7" s="10"/>
      <c r="L7" s="10"/>
      <c r="M7" s="10"/>
      <c r="N7" s="10"/>
      <c r="O7" s="10"/>
      <c r="P7" s="10"/>
      <c r="Q7" s="10"/>
      <c r="R7" s="10"/>
      <c r="S7" s="10"/>
      <c r="T7" s="10"/>
      <c r="U7" s="10"/>
      <c r="V7" s="10"/>
      <c r="W7" s="10"/>
      <c r="X7" s="10"/>
      <c r="Y7" s="10"/>
      <c r="Z7" s="10"/>
      <c r="AA7" s="10"/>
    </row>
    <row r="8" spans="1:27" x14ac:dyDescent="0.2">
      <c r="A8">
        <v>35201</v>
      </c>
      <c r="B8" t="s">
        <v>310</v>
      </c>
      <c r="C8">
        <v>8.0361461698153303</v>
      </c>
      <c r="D8" t="s">
        <v>340</v>
      </c>
      <c r="E8" t="s">
        <v>329</v>
      </c>
      <c r="F8" t="s">
        <v>341</v>
      </c>
      <c r="G8" t="s">
        <v>689</v>
      </c>
      <c r="H8" s="3" t="s">
        <v>694</v>
      </c>
      <c r="I8" t="s">
        <v>293</v>
      </c>
      <c r="J8" s="10">
        <v>35201</v>
      </c>
      <c r="K8" s="10">
        <v>2</v>
      </c>
      <c r="L8" s="10">
        <v>7046908</v>
      </c>
      <c r="M8" s="10">
        <v>7046931</v>
      </c>
      <c r="N8" s="10">
        <v>7039826</v>
      </c>
      <c r="O8" s="10">
        <v>7039849</v>
      </c>
      <c r="P8" s="10">
        <v>3</v>
      </c>
      <c r="Q8" s="10">
        <v>8</v>
      </c>
      <c r="R8" s="10">
        <v>100</v>
      </c>
      <c r="S8" s="10">
        <v>48</v>
      </c>
      <c r="T8" s="10">
        <v>0.573207464</v>
      </c>
      <c r="U8" s="10" t="s">
        <v>857</v>
      </c>
      <c r="V8" s="10">
        <v>24</v>
      </c>
      <c r="W8" s="10"/>
      <c r="X8" s="10">
        <v>0.66666666666666696</v>
      </c>
      <c r="Y8" s="10">
        <v>0.68421052631578905</v>
      </c>
      <c r="Z8" s="10">
        <v>0.53846153846153799</v>
      </c>
      <c r="AA8" s="10">
        <v>0.51851851851851805</v>
      </c>
    </row>
    <row r="9" spans="1:27" x14ac:dyDescent="0.2">
      <c r="A9">
        <v>39221</v>
      </c>
      <c r="B9" t="s">
        <v>311</v>
      </c>
      <c r="C9">
        <v>4.1039891984205497</v>
      </c>
      <c r="D9" t="s">
        <v>342</v>
      </c>
      <c r="E9" t="s">
        <v>343</v>
      </c>
      <c r="F9" t="s">
        <v>344</v>
      </c>
      <c r="G9" t="s">
        <v>689</v>
      </c>
      <c r="H9" s="3" t="s">
        <v>695</v>
      </c>
      <c r="I9" s="3" t="s">
        <v>291</v>
      </c>
      <c r="J9" s="10">
        <v>39221</v>
      </c>
      <c r="K9" s="10">
        <v>2</v>
      </c>
      <c r="L9" s="10">
        <v>11555097</v>
      </c>
      <c r="M9" s="10">
        <v>11555124</v>
      </c>
      <c r="N9" s="10">
        <v>11548019</v>
      </c>
      <c r="O9" s="10">
        <v>11548046</v>
      </c>
      <c r="P9" s="10">
        <v>3</v>
      </c>
      <c r="Q9" s="10">
        <v>9.3000000000000007</v>
      </c>
      <c r="R9" s="10">
        <v>100</v>
      </c>
      <c r="S9" s="10">
        <v>56</v>
      </c>
      <c r="T9" s="10">
        <v>0.78187965500000001</v>
      </c>
      <c r="U9" s="10" t="s">
        <v>858</v>
      </c>
      <c r="V9" s="10">
        <v>27.9</v>
      </c>
      <c r="W9" s="10"/>
      <c r="X9" s="10">
        <v>0.66666666666666696</v>
      </c>
      <c r="Y9" s="10">
        <v>0.52941176470588203</v>
      </c>
      <c r="Z9" s="10">
        <v>0.46428571428571402</v>
      </c>
      <c r="AA9" s="10">
        <v>0.39259259259259299</v>
      </c>
    </row>
    <row r="10" spans="1:27" x14ac:dyDescent="0.2">
      <c r="A10">
        <v>39427</v>
      </c>
      <c r="B10" t="s">
        <v>312</v>
      </c>
      <c r="C10">
        <v>3.5131977461184398</v>
      </c>
      <c r="D10" t="s">
        <v>345</v>
      </c>
      <c r="E10" t="s">
        <v>329</v>
      </c>
      <c r="F10" t="s">
        <v>346</v>
      </c>
      <c r="H10" s="3" t="s">
        <v>696</v>
      </c>
      <c r="I10" t="s">
        <v>697</v>
      </c>
      <c r="J10" s="10">
        <v>39427</v>
      </c>
      <c r="K10" s="10">
        <v>2</v>
      </c>
      <c r="L10" s="10">
        <v>11807008</v>
      </c>
      <c r="M10" s="10">
        <v>11807071</v>
      </c>
      <c r="N10" s="10">
        <v>11799931</v>
      </c>
      <c r="O10" s="10">
        <v>11799994</v>
      </c>
      <c r="P10" s="10">
        <v>6</v>
      </c>
      <c r="Q10" s="10">
        <v>10.7</v>
      </c>
      <c r="R10" s="10">
        <v>91</v>
      </c>
      <c r="S10" s="10">
        <v>93</v>
      </c>
      <c r="T10" s="10">
        <v>0.89638083300000004</v>
      </c>
      <c r="U10" s="10" t="s">
        <v>859</v>
      </c>
      <c r="V10" s="10">
        <v>64.2</v>
      </c>
      <c r="W10" s="10"/>
      <c r="X10" s="10">
        <v>0.33333333333333298</v>
      </c>
      <c r="Y10" s="10">
        <v>0.38888888888888901</v>
      </c>
      <c r="Z10" s="10">
        <v>0.44444444444444398</v>
      </c>
      <c r="AA10" s="10">
        <v>0.407407407407407</v>
      </c>
    </row>
    <row r="11" spans="1:27" x14ac:dyDescent="0.2">
      <c r="A11">
        <v>40905</v>
      </c>
      <c r="B11" t="s">
        <v>313</v>
      </c>
      <c r="C11">
        <v>3.4997443955727601</v>
      </c>
      <c r="D11" t="s">
        <v>347</v>
      </c>
      <c r="E11" t="s">
        <v>348</v>
      </c>
      <c r="F11" t="s">
        <v>349</v>
      </c>
      <c r="G11" t="s">
        <v>691</v>
      </c>
      <c r="H11" s="3" t="s">
        <v>698</v>
      </c>
      <c r="I11" t="s">
        <v>293</v>
      </c>
      <c r="J11" s="10"/>
      <c r="K11" s="10"/>
      <c r="L11" s="10"/>
      <c r="M11" s="10"/>
      <c r="N11" s="10"/>
      <c r="O11" s="10"/>
      <c r="P11" s="10"/>
      <c r="Q11" s="10"/>
      <c r="R11" s="10"/>
      <c r="S11" s="10"/>
      <c r="T11" s="10"/>
      <c r="U11" s="10"/>
      <c r="V11" s="10"/>
      <c r="W11" s="10"/>
      <c r="X11" s="10"/>
      <c r="Y11" s="10"/>
      <c r="Z11" s="10"/>
      <c r="AA11" s="10"/>
    </row>
    <row r="12" spans="1:27" x14ac:dyDescent="0.2">
      <c r="A12">
        <v>43174</v>
      </c>
      <c r="B12" t="s">
        <v>314</v>
      </c>
      <c r="C12">
        <v>3.7794681763648499</v>
      </c>
      <c r="D12" t="s">
        <v>350</v>
      </c>
      <c r="E12" t="s">
        <v>329</v>
      </c>
      <c r="F12" t="s">
        <v>351</v>
      </c>
      <c r="H12" s="3" t="s">
        <v>701</v>
      </c>
      <c r="I12" t="s">
        <v>593</v>
      </c>
      <c r="J12" s="10">
        <v>43174</v>
      </c>
      <c r="K12" s="10">
        <v>2</v>
      </c>
      <c r="L12" s="10">
        <v>17167511</v>
      </c>
      <c r="M12" s="10">
        <v>17167530</v>
      </c>
      <c r="N12" s="10">
        <v>17160433</v>
      </c>
      <c r="O12" s="10">
        <v>17160452</v>
      </c>
      <c r="P12" s="10">
        <v>3</v>
      </c>
      <c r="Q12" s="10">
        <v>6.7</v>
      </c>
      <c r="R12" s="10">
        <v>100</v>
      </c>
      <c r="S12" s="10">
        <v>40</v>
      </c>
      <c r="T12" s="10">
        <v>0.30338216200000001</v>
      </c>
      <c r="U12" s="10" t="s">
        <v>860</v>
      </c>
      <c r="V12" s="10">
        <v>20.100000000000001</v>
      </c>
      <c r="W12" s="10"/>
      <c r="X12" s="10">
        <v>0.33333333333333298</v>
      </c>
      <c r="Y12" s="10">
        <v>0.625</v>
      </c>
      <c r="Z12" s="10">
        <v>0.42857142857142899</v>
      </c>
      <c r="AA12" s="10">
        <v>0.38235294117647101</v>
      </c>
    </row>
    <row r="13" spans="1:27" x14ac:dyDescent="0.2">
      <c r="A13">
        <v>44199</v>
      </c>
      <c r="B13" t="s">
        <v>315</v>
      </c>
      <c r="C13">
        <v>3.0403420105315102</v>
      </c>
      <c r="D13" t="s">
        <v>352</v>
      </c>
      <c r="E13" t="s">
        <v>353</v>
      </c>
      <c r="F13" t="s">
        <v>354</v>
      </c>
      <c r="G13" t="s">
        <v>689</v>
      </c>
      <c r="H13" s="3" t="s">
        <v>699</v>
      </c>
      <c r="I13" t="s">
        <v>591</v>
      </c>
      <c r="J13" s="10">
        <v>44199</v>
      </c>
      <c r="K13" s="10">
        <v>2</v>
      </c>
      <c r="L13" s="10">
        <v>18885758</v>
      </c>
      <c r="M13" s="10">
        <v>18885779</v>
      </c>
      <c r="N13" s="10">
        <v>18878684</v>
      </c>
      <c r="O13" s="10">
        <v>18878705</v>
      </c>
      <c r="P13" s="10">
        <v>3</v>
      </c>
      <c r="Q13" s="10">
        <v>7.3</v>
      </c>
      <c r="R13" s="10">
        <v>100</v>
      </c>
      <c r="S13" s="10">
        <v>44</v>
      </c>
      <c r="T13" s="10">
        <v>0.43583827400000003</v>
      </c>
      <c r="U13" s="10" t="s">
        <v>800</v>
      </c>
      <c r="V13" s="10">
        <v>21.9</v>
      </c>
      <c r="W13" s="10"/>
      <c r="X13" s="10">
        <v>0.33333333333333298</v>
      </c>
      <c r="Y13" s="10">
        <v>0.45</v>
      </c>
      <c r="Z13" s="10">
        <v>0.4</v>
      </c>
      <c r="AA13" s="10">
        <v>0.37037037037037002</v>
      </c>
    </row>
    <row r="14" spans="1:27" x14ac:dyDescent="0.2">
      <c r="A14">
        <v>44242</v>
      </c>
      <c r="B14" t="s">
        <v>316</v>
      </c>
      <c r="C14">
        <v>3.1683344063704202</v>
      </c>
      <c r="D14" t="s">
        <v>355</v>
      </c>
      <c r="E14" t="s">
        <v>329</v>
      </c>
      <c r="F14" t="s">
        <v>356</v>
      </c>
      <c r="H14" s="3" t="s">
        <v>700</v>
      </c>
      <c r="I14" t="s">
        <v>289</v>
      </c>
      <c r="J14" s="10">
        <v>44242</v>
      </c>
      <c r="K14" s="10">
        <v>2</v>
      </c>
      <c r="L14" s="10">
        <v>18986947</v>
      </c>
      <c r="M14" s="10">
        <v>18986966</v>
      </c>
      <c r="N14" s="10">
        <v>18979874</v>
      </c>
      <c r="O14" s="10">
        <v>18979893</v>
      </c>
      <c r="P14" s="10">
        <v>3</v>
      </c>
      <c r="Q14" s="10">
        <v>6.7</v>
      </c>
      <c r="R14" s="10">
        <v>100</v>
      </c>
      <c r="S14" s="10">
        <v>40</v>
      </c>
      <c r="T14" s="10">
        <v>0.30338216200000001</v>
      </c>
      <c r="U14" s="10" t="s">
        <v>778</v>
      </c>
      <c r="V14" s="10">
        <v>20.100000000000001</v>
      </c>
      <c r="W14" s="10"/>
      <c r="X14" s="10">
        <v>0.33333333333333298</v>
      </c>
      <c r="Y14" s="10">
        <v>0.58823529411764697</v>
      </c>
      <c r="Z14" s="10">
        <v>0.51851851851851805</v>
      </c>
      <c r="AA14" s="10">
        <v>0.42647058823529399</v>
      </c>
    </row>
    <row r="15" spans="1:27" x14ac:dyDescent="0.2">
      <c r="A15">
        <v>63623</v>
      </c>
      <c r="B15" t="s">
        <v>317</v>
      </c>
      <c r="C15">
        <v>4.6733949395975003</v>
      </c>
      <c r="D15" t="s">
        <v>357</v>
      </c>
      <c r="E15" t="s">
        <v>329</v>
      </c>
      <c r="F15" t="s">
        <v>358</v>
      </c>
      <c r="H15" s="3" t="s">
        <v>702</v>
      </c>
      <c r="I15" t="s">
        <v>292</v>
      </c>
      <c r="J15" s="10">
        <v>63623</v>
      </c>
      <c r="K15" s="10">
        <v>3</v>
      </c>
      <c r="L15" s="10">
        <v>21481347</v>
      </c>
      <c r="M15" s="10">
        <v>21481385</v>
      </c>
      <c r="N15" s="10">
        <v>21470370</v>
      </c>
      <c r="O15" s="10">
        <v>21470408</v>
      </c>
      <c r="P15" s="10">
        <v>3</v>
      </c>
      <c r="Q15" s="10">
        <v>13</v>
      </c>
      <c r="R15" s="10">
        <v>100</v>
      </c>
      <c r="S15" s="10">
        <v>78</v>
      </c>
      <c r="T15" s="10">
        <v>1.092641204</v>
      </c>
      <c r="U15" s="10" t="s">
        <v>781</v>
      </c>
      <c r="V15" s="10">
        <v>39</v>
      </c>
      <c r="W15" s="10" t="s">
        <v>861</v>
      </c>
      <c r="X15" s="10">
        <v>0.33333333333333298</v>
      </c>
      <c r="Y15" s="10">
        <v>0.5</v>
      </c>
      <c r="Z15" s="10">
        <v>0.52173913043478304</v>
      </c>
      <c r="AA15" s="10">
        <v>0.48148148148148101</v>
      </c>
    </row>
    <row r="16" spans="1:27" x14ac:dyDescent="0.2">
      <c r="A16">
        <v>76176</v>
      </c>
      <c r="B16" t="s">
        <v>319</v>
      </c>
      <c r="C16">
        <v>3.0540913900139399</v>
      </c>
      <c r="D16" t="s">
        <v>359</v>
      </c>
      <c r="E16" t="s">
        <v>329</v>
      </c>
      <c r="F16" t="s">
        <v>360</v>
      </c>
      <c r="G16" t="s">
        <v>704</v>
      </c>
      <c r="H16" s="3" t="s">
        <v>703</v>
      </c>
      <c r="I16" t="s">
        <v>289</v>
      </c>
      <c r="J16" s="10">
        <v>64270</v>
      </c>
      <c r="K16" s="10">
        <v>3</v>
      </c>
      <c r="L16" s="10">
        <v>22475609</v>
      </c>
      <c r="M16" s="10">
        <v>22475631</v>
      </c>
      <c r="N16" s="10">
        <v>22464634</v>
      </c>
      <c r="O16" s="10">
        <v>22464656</v>
      </c>
      <c r="P16" s="10">
        <v>3</v>
      </c>
      <c r="Q16" s="10">
        <v>7.7</v>
      </c>
      <c r="R16" s="10">
        <v>100</v>
      </c>
      <c r="S16" s="10">
        <v>46</v>
      </c>
      <c r="T16" s="10">
        <v>0.51655446500000002</v>
      </c>
      <c r="U16" s="10" t="s">
        <v>783</v>
      </c>
      <c r="V16" s="10">
        <v>23.1</v>
      </c>
      <c r="W16" s="10"/>
      <c r="X16" s="10">
        <v>0.33333333333333298</v>
      </c>
      <c r="Y16" s="10">
        <v>0.36842105263157898</v>
      </c>
      <c r="Z16" s="10">
        <v>0.53846153846153799</v>
      </c>
      <c r="AA16" s="10">
        <v>0.39259259259259299</v>
      </c>
    </row>
    <row r="17" spans="1:29" x14ac:dyDescent="0.2">
      <c r="A17">
        <v>76844</v>
      </c>
      <c r="B17" t="s">
        <v>320</v>
      </c>
      <c r="C17">
        <v>3.5781014946391698</v>
      </c>
      <c r="D17" t="s">
        <v>361</v>
      </c>
      <c r="E17" t="s">
        <v>362</v>
      </c>
      <c r="F17" t="s">
        <v>363</v>
      </c>
      <c r="H17" s="3" t="s">
        <v>705</v>
      </c>
      <c r="I17" t="s">
        <v>593</v>
      </c>
      <c r="J17" s="10">
        <v>67684</v>
      </c>
      <c r="K17" s="10">
        <v>4</v>
      </c>
      <c r="L17" s="10">
        <v>2619258</v>
      </c>
      <c r="M17" s="10">
        <v>2619280</v>
      </c>
      <c r="N17" s="10">
        <v>2619260</v>
      </c>
      <c r="O17" s="10">
        <v>2619282</v>
      </c>
      <c r="P17" s="10">
        <v>3</v>
      </c>
      <c r="Q17" s="10">
        <v>7.7</v>
      </c>
      <c r="R17" s="10">
        <v>100</v>
      </c>
      <c r="S17" s="10">
        <v>46</v>
      </c>
      <c r="T17" s="10">
        <v>0.51655446500000002</v>
      </c>
      <c r="U17" s="10" t="s">
        <v>792</v>
      </c>
      <c r="V17" s="10">
        <v>23.1</v>
      </c>
      <c r="W17" s="10"/>
      <c r="X17" s="10">
        <v>0.33333333333333298</v>
      </c>
      <c r="Y17" s="10">
        <v>0.52631578947368396</v>
      </c>
      <c r="Z17" s="10">
        <v>0.60869565217391297</v>
      </c>
      <c r="AA17" s="10">
        <v>0.39130434782608697</v>
      </c>
    </row>
    <row r="18" spans="1:29" x14ac:dyDescent="0.2">
      <c r="A18">
        <v>82390</v>
      </c>
      <c r="B18" t="s">
        <v>321</v>
      </c>
      <c r="C18">
        <v>5.4106309915556201</v>
      </c>
      <c r="D18" t="s">
        <v>364</v>
      </c>
      <c r="E18" t="s">
        <v>365</v>
      </c>
      <c r="F18" t="s">
        <v>366</v>
      </c>
      <c r="G18" t="s">
        <v>691</v>
      </c>
      <c r="H18" s="3" t="s">
        <v>706</v>
      </c>
      <c r="I18" t="s">
        <v>289</v>
      </c>
      <c r="J18" s="10">
        <v>82390</v>
      </c>
      <c r="K18" s="10">
        <v>5</v>
      </c>
      <c r="L18" s="10">
        <v>904562</v>
      </c>
      <c r="M18" s="10">
        <v>904589</v>
      </c>
      <c r="N18" s="10">
        <v>904563</v>
      </c>
      <c r="O18" s="10">
        <v>904590</v>
      </c>
      <c r="P18" s="10">
        <v>3</v>
      </c>
      <c r="Q18" s="10">
        <v>9.3000000000000007</v>
      </c>
      <c r="R18" s="10">
        <v>100</v>
      </c>
      <c r="S18" s="10">
        <v>56</v>
      </c>
      <c r="T18" s="10">
        <v>0.78187965500000001</v>
      </c>
      <c r="U18" s="10" t="s">
        <v>780</v>
      </c>
      <c r="V18" s="10">
        <v>27.9</v>
      </c>
      <c r="W18" s="10"/>
      <c r="X18" s="10">
        <v>0.33333333333333298</v>
      </c>
      <c r="Y18" s="10">
        <v>0.375</v>
      </c>
      <c r="Z18" s="10">
        <v>0.53571428571428603</v>
      </c>
      <c r="AA18" s="10">
        <v>0.41176470588235298</v>
      </c>
    </row>
    <row r="19" spans="1:29" x14ac:dyDescent="0.2">
      <c r="A19">
        <v>84110</v>
      </c>
      <c r="B19" t="s">
        <v>322</v>
      </c>
      <c r="C19">
        <v>6.7383802360093501</v>
      </c>
      <c r="D19" t="s">
        <v>367</v>
      </c>
      <c r="E19" t="s">
        <v>329</v>
      </c>
      <c r="F19" t="s">
        <v>368</v>
      </c>
      <c r="H19" s="3" t="s">
        <v>707</v>
      </c>
      <c r="I19" s="3" t="s">
        <v>293</v>
      </c>
      <c r="J19" s="10"/>
      <c r="K19" s="10"/>
      <c r="L19" s="10"/>
      <c r="M19" s="10"/>
      <c r="N19" s="10"/>
      <c r="O19" s="10"/>
      <c r="P19" s="10"/>
      <c r="Q19" s="10"/>
      <c r="R19" s="10"/>
      <c r="S19" s="10"/>
      <c r="T19" s="10"/>
      <c r="U19" s="10"/>
      <c r="V19" s="10"/>
      <c r="W19" s="10"/>
      <c r="X19" s="10"/>
      <c r="Y19" s="10"/>
      <c r="Z19" s="10"/>
      <c r="AA19" s="10"/>
    </row>
    <row r="20" spans="1:29" x14ac:dyDescent="0.2">
      <c r="A20">
        <v>87214</v>
      </c>
      <c r="B20" t="s">
        <v>323</v>
      </c>
      <c r="C20">
        <v>4.1965255597605999</v>
      </c>
      <c r="D20" t="s">
        <v>369</v>
      </c>
      <c r="E20" t="s">
        <v>329</v>
      </c>
      <c r="F20" t="s">
        <v>370</v>
      </c>
      <c r="G20" t="s">
        <v>709</v>
      </c>
      <c r="H20" s="3" t="s">
        <v>708</v>
      </c>
      <c r="I20" t="s">
        <v>290</v>
      </c>
      <c r="J20" s="10">
        <v>87214</v>
      </c>
      <c r="K20" s="10">
        <v>5</v>
      </c>
      <c r="L20" s="10">
        <v>8083356</v>
      </c>
      <c r="M20" s="10">
        <v>8083444</v>
      </c>
      <c r="N20" s="10">
        <v>8083353</v>
      </c>
      <c r="O20" s="10">
        <v>8083441</v>
      </c>
      <c r="P20" s="10">
        <v>3</v>
      </c>
      <c r="Q20" s="10">
        <v>29.7</v>
      </c>
      <c r="R20" s="10">
        <v>93</v>
      </c>
      <c r="S20" s="10">
        <v>115</v>
      </c>
      <c r="T20" s="10">
        <v>0.86545264799999999</v>
      </c>
      <c r="U20" s="10" t="s">
        <v>786</v>
      </c>
      <c r="V20" s="10">
        <v>89.1</v>
      </c>
      <c r="W20" s="10"/>
      <c r="X20" s="10">
        <v>0.33333333333333298</v>
      </c>
      <c r="Y20" s="10">
        <v>0.70588235294117696</v>
      </c>
      <c r="Z20" s="10">
        <v>0.42307692307692302</v>
      </c>
      <c r="AA20" s="10">
        <v>0.42335766423357701</v>
      </c>
    </row>
    <row r="21" spans="1:29" x14ac:dyDescent="0.2">
      <c r="A21">
        <v>87329</v>
      </c>
      <c r="B21" t="s">
        <v>324</v>
      </c>
      <c r="C21">
        <v>7.7210804808837903</v>
      </c>
      <c r="D21" t="s">
        <v>371</v>
      </c>
      <c r="E21" t="s">
        <v>329</v>
      </c>
      <c r="F21" t="s">
        <v>372</v>
      </c>
      <c r="H21" s="3" t="s">
        <v>710</v>
      </c>
      <c r="I21" t="s">
        <v>593</v>
      </c>
      <c r="J21" s="10">
        <v>87329</v>
      </c>
      <c r="K21" s="10">
        <v>5</v>
      </c>
      <c r="L21" s="10">
        <v>8200571</v>
      </c>
      <c r="M21" s="10">
        <v>8200590</v>
      </c>
      <c r="N21" s="10">
        <v>8200568</v>
      </c>
      <c r="O21" s="10">
        <v>8200587</v>
      </c>
      <c r="P21" s="10">
        <v>3</v>
      </c>
      <c r="Q21" s="10">
        <v>6.7</v>
      </c>
      <c r="R21" s="10">
        <v>100</v>
      </c>
      <c r="S21" s="10">
        <v>40</v>
      </c>
      <c r="T21" s="10">
        <v>0.30338216200000001</v>
      </c>
      <c r="U21" s="10" t="s">
        <v>792</v>
      </c>
      <c r="V21" s="10">
        <v>20.100000000000001</v>
      </c>
      <c r="W21" s="10"/>
      <c r="X21" s="10">
        <v>0.33333333333333298</v>
      </c>
      <c r="Y21" s="10">
        <v>0.5</v>
      </c>
      <c r="Z21" s="10">
        <v>0.37931034482758602</v>
      </c>
      <c r="AA21" s="10">
        <v>0.407407407407407</v>
      </c>
    </row>
    <row r="22" spans="1:29" x14ac:dyDescent="0.2">
      <c r="A22">
        <v>95711</v>
      </c>
      <c r="B22" t="s">
        <v>325</v>
      </c>
      <c r="C22">
        <v>3.1122560089796298</v>
      </c>
      <c r="D22" t="s">
        <v>373</v>
      </c>
      <c r="E22" t="s">
        <v>329</v>
      </c>
      <c r="F22" t="s">
        <v>374</v>
      </c>
      <c r="G22" t="s">
        <v>715</v>
      </c>
      <c r="H22" s="3" t="s">
        <v>711</v>
      </c>
      <c r="I22" t="s">
        <v>289</v>
      </c>
      <c r="J22" s="10">
        <v>95711</v>
      </c>
      <c r="K22" s="10">
        <v>5</v>
      </c>
      <c r="L22" s="10">
        <v>15027979</v>
      </c>
      <c r="M22" s="10">
        <v>15028003</v>
      </c>
      <c r="N22" s="10">
        <v>15010749</v>
      </c>
      <c r="O22" s="10">
        <v>15010773</v>
      </c>
      <c r="P22" s="10">
        <v>3</v>
      </c>
      <c r="Q22" s="10">
        <v>8.3000000000000007</v>
      </c>
      <c r="R22" s="10">
        <v>100</v>
      </c>
      <c r="S22" s="10">
        <v>50</v>
      </c>
      <c r="T22" s="10">
        <v>0.62660039000000001</v>
      </c>
      <c r="U22" s="10" t="s">
        <v>784</v>
      </c>
      <c r="V22" s="10">
        <v>24.9</v>
      </c>
      <c r="W22" s="10"/>
      <c r="X22" s="10">
        <v>0.66666666666666696</v>
      </c>
      <c r="Y22" s="10">
        <v>0.3125</v>
      </c>
      <c r="Z22" s="10">
        <v>0.58620689655172398</v>
      </c>
      <c r="AA22" s="10">
        <v>0.48148148148148101</v>
      </c>
      <c r="AB22" s="10"/>
      <c r="AC22" s="10"/>
    </row>
    <row r="23" spans="1:29" x14ac:dyDescent="0.2">
      <c r="A23">
        <v>96343</v>
      </c>
      <c r="B23" t="s">
        <v>326</v>
      </c>
      <c r="C23">
        <v>4.3098047480098902</v>
      </c>
      <c r="D23" t="s">
        <v>375</v>
      </c>
      <c r="E23" t="s">
        <v>329</v>
      </c>
      <c r="F23" t="s">
        <v>376</v>
      </c>
      <c r="H23" s="3" t="s">
        <v>713</v>
      </c>
      <c r="I23" t="s">
        <v>292</v>
      </c>
      <c r="J23" s="10">
        <v>96343</v>
      </c>
      <c r="K23" s="10">
        <v>5</v>
      </c>
      <c r="L23" s="10">
        <v>15481400</v>
      </c>
      <c r="M23" s="10">
        <v>15481420</v>
      </c>
      <c r="N23" s="10">
        <v>15464170</v>
      </c>
      <c r="O23" s="10">
        <v>15464190</v>
      </c>
      <c r="P23" s="10">
        <v>3</v>
      </c>
      <c r="Q23" s="10">
        <v>7</v>
      </c>
      <c r="R23" s="10">
        <v>100</v>
      </c>
      <c r="S23" s="10">
        <v>42</v>
      </c>
      <c r="T23" s="10">
        <v>0.37133964000000003</v>
      </c>
      <c r="U23" s="10" t="s">
        <v>781</v>
      </c>
      <c r="V23" s="10">
        <v>21</v>
      </c>
      <c r="W23" s="10"/>
      <c r="X23" s="10">
        <v>0.33333333333333298</v>
      </c>
      <c r="Y23" s="10">
        <v>0.5</v>
      </c>
      <c r="Z23" s="10">
        <v>0.41379310344827602</v>
      </c>
      <c r="AA23" s="10">
        <v>0.34814814814814798</v>
      </c>
    </row>
    <row r="24" spans="1:29" x14ac:dyDescent="0.2">
      <c r="A24">
        <v>101400</v>
      </c>
      <c r="B24" t="s">
        <v>305</v>
      </c>
      <c r="C24">
        <v>3.1826831972985499</v>
      </c>
      <c r="D24" t="s">
        <v>377</v>
      </c>
      <c r="E24" t="s">
        <v>378</v>
      </c>
      <c r="F24" t="s">
        <v>379</v>
      </c>
      <c r="G24" t="s">
        <v>712</v>
      </c>
      <c r="H24" s="3" t="s">
        <v>714</v>
      </c>
      <c r="I24" t="s">
        <v>625</v>
      </c>
      <c r="J24" s="10">
        <v>101400</v>
      </c>
      <c r="K24" s="10">
        <v>5</v>
      </c>
      <c r="L24" s="10">
        <v>21428419</v>
      </c>
      <c r="M24" s="10">
        <v>21428440</v>
      </c>
      <c r="N24" s="10">
        <v>21411193</v>
      </c>
      <c r="O24" s="10">
        <v>21411214</v>
      </c>
      <c r="P24" s="10">
        <v>3</v>
      </c>
      <c r="Q24" s="10">
        <v>7.3</v>
      </c>
      <c r="R24" s="10">
        <v>100</v>
      </c>
      <c r="S24" s="10">
        <v>44</v>
      </c>
      <c r="T24" s="10">
        <v>0.43583827400000003</v>
      </c>
      <c r="U24" s="10" t="s">
        <v>856</v>
      </c>
      <c r="V24" s="10">
        <v>21.9</v>
      </c>
      <c r="W24" s="10"/>
      <c r="X24" s="10">
        <v>0.33333333333333298</v>
      </c>
      <c r="Y24" s="10">
        <v>0.5</v>
      </c>
      <c r="Z24" s="10">
        <v>0.37931034482758602</v>
      </c>
      <c r="AA24" s="10">
        <v>0.4</v>
      </c>
    </row>
    <row r="25" spans="1:29" x14ac:dyDescent="0.2">
      <c r="G25" t="s">
        <v>855</v>
      </c>
      <c r="H25">
        <v>11</v>
      </c>
      <c r="J25" s="10"/>
      <c r="K25" s="10"/>
      <c r="L25" s="10"/>
      <c r="M25" s="10"/>
      <c r="N25" s="10"/>
      <c r="O25" s="10"/>
      <c r="P25" s="10"/>
      <c r="Q25" s="10"/>
      <c r="R25" s="10"/>
      <c r="S25" s="10"/>
      <c r="T25" s="10"/>
      <c r="U25" s="10"/>
      <c r="V25" s="10"/>
      <c r="W25" s="10"/>
      <c r="X25" s="10"/>
      <c r="Y25" s="10"/>
      <c r="Z25" s="10"/>
      <c r="AA25" s="10"/>
    </row>
    <row r="26" spans="1:29" x14ac:dyDescent="0.2">
      <c r="I26" t="s">
        <v>683</v>
      </c>
    </row>
    <row r="27" spans="1:29" x14ac:dyDescent="0.2">
      <c r="H27" s="3"/>
      <c r="I27" t="s">
        <v>593</v>
      </c>
    </row>
    <row r="28" spans="1:29" x14ac:dyDescent="0.2">
      <c r="H28" s="3"/>
      <c r="I28" t="s">
        <v>290</v>
      </c>
    </row>
    <row r="29" spans="1:29" x14ac:dyDescent="0.2">
      <c r="H29" s="3"/>
      <c r="I29" t="s">
        <v>591</v>
      </c>
      <c r="J29" t="s">
        <v>684</v>
      </c>
      <c r="K29" t="s">
        <v>682</v>
      </c>
    </row>
    <row r="30" spans="1:29" x14ac:dyDescent="0.2">
      <c r="I30" t="s">
        <v>292</v>
      </c>
      <c r="J30">
        <f>COUNTIF(I2:I24,"S")</f>
        <v>6</v>
      </c>
      <c r="K30">
        <f>J30/21</f>
        <v>0.2857142857142857</v>
      </c>
    </row>
    <row r="31" spans="1:29" x14ac:dyDescent="0.2">
      <c r="I31" t="s">
        <v>289</v>
      </c>
      <c r="J31" s="3">
        <f>COUNTIF(I2:I25,"D")</f>
        <v>1</v>
      </c>
      <c r="K31" s="3">
        <f t="shared" ref="K31:K38" si="0">J31/21</f>
        <v>4.7619047619047616E-2</v>
      </c>
    </row>
    <row r="32" spans="1:29" x14ac:dyDescent="0.2">
      <c r="I32" t="s">
        <v>293</v>
      </c>
      <c r="J32" s="3">
        <f>COUNTIF(I2:I26,"H")</f>
        <v>1</v>
      </c>
      <c r="K32" s="3">
        <f t="shared" si="0"/>
        <v>4.7619047619047616E-2</v>
      </c>
    </row>
    <row r="33" spans="9:11" x14ac:dyDescent="0.2">
      <c r="I33" t="s">
        <v>625</v>
      </c>
      <c r="J33" s="3">
        <f>COUNTIF(I2:I27,"N")</f>
        <v>2</v>
      </c>
      <c r="K33" s="3">
        <f t="shared" si="0"/>
        <v>9.5238095238095233E-2</v>
      </c>
    </row>
    <row r="34" spans="9:11" x14ac:dyDescent="0.2">
      <c r="I34" t="s">
        <v>586</v>
      </c>
      <c r="J34" s="3">
        <f>COUNTIF(I2:I28,"E")</f>
        <v>4</v>
      </c>
      <c r="K34" s="3">
        <f t="shared" si="0"/>
        <v>0.19047619047619047</v>
      </c>
    </row>
    <row r="35" spans="9:11" x14ac:dyDescent="0.2">
      <c r="I35" t="s">
        <v>291</v>
      </c>
      <c r="J35" s="3">
        <f>COUNTIF(I2:I29,"G")</f>
        <v>3</v>
      </c>
      <c r="K35" s="3">
        <f t="shared" si="0"/>
        <v>0.14285714285714285</v>
      </c>
    </row>
    <row r="36" spans="9:11" x14ac:dyDescent="0.2">
      <c r="J36" s="3">
        <f>COUNTIF(I2:I30,"T")</f>
        <v>2</v>
      </c>
      <c r="K36" s="3">
        <f t="shared" si="0"/>
        <v>9.5238095238095233E-2</v>
      </c>
    </row>
    <row r="37" spans="9:11" x14ac:dyDescent="0.2">
      <c r="J37" s="3">
        <f>COUNTIF(I2:I25,"K")</f>
        <v>1</v>
      </c>
      <c r="K37" s="3">
        <f t="shared" si="0"/>
        <v>4.7619047619047616E-2</v>
      </c>
    </row>
    <row r="38" spans="9:11" x14ac:dyDescent="0.2">
      <c r="J38" s="3">
        <f>COUNTIF(I2:I26,"Q")</f>
        <v>1</v>
      </c>
      <c r="K38" s="3">
        <f t="shared" si="0"/>
        <v>4.7619047619047616E-2</v>
      </c>
    </row>
    <row r="39" spans="9:11" x14ac:dyDescent="0.2">
      <c r="I39" t="s">
        <v>651</v>
      </c>
    </row>
    <row r="42" spans="9:11" x14ac:dyDescent="0.2">
      <c r="J42">
        <f>SUM(J30:J41)</f>
        <v>21</v>
      </c>
      <c r="K42">
        <f>SUM(K30:K41)</f>
        <v>1</v>
      </c>
    </row>
    <row r="138" spans="1:5" x14ac:dyDescent="0.2">
      <c r="A138" s="28"/>
      <c r="B138" s="28"/>
      <c r="C138" s="28"/>
      <c r="D138" s="28"/>
      <c r="E138" s="28"/>
    </row>
    <row r="139" spans="1:5" x14ac:dyDescent="0.2">
      <c r="A139" s="27" t="s">
        <v>299</v>
      </c>
      <c r="B139" s="27"/>
      <c r="C139" s="27"/>
      <c r="D139" s="27"/>
      <c r="E139" s="27"/>
    </row>
    <row r="140" spans="1:5" x14ac:dyDescent="0.2">
      <c r="A140" s="27"/>
      <c r="B140" s="27"/>
      <c r="C140" s="27"/>
      <c r="D140" s="27"/>
      <c r="E140" s="27"/>
    </row>
    <row r="141" spans="1:5" x14ac:dyDescent="0.2">
      <c r="A141" s="27"/>
      <c r="B141" s="27"/>
      <c r="C141" s="27"/>
      <c r="D141" s="27"/>
      <c r="E141" s="27"/>
    </row>
    <row r="142" spans="1:5" x14ac:dyDescent="0.2">
      <c r="A142" s="26" t="s">
        <v>300</v>
      </c>
      <c r="B142" s="26"/>
      <c r="C142" s="26"/>
      <c r="D142" s="26"/>
      <c r="E142" s="26"/>
    </row>
    <row r="143" spans="1:5" x14ac:dyDescent="0.2">
      <c r="A143" s="1" t="s">
        <v>301</v>
      </c>
    </row>
    <row r="144" spans="1:5" x14ac:dyDescent="0.2">
      <c r="A144" s="4"/>
    </row>
    <row r="145" spans="1:1" x14ac:dyDescent="0.2">
      <c r="A145" s="1" t="s">
        <v>302</v>
      </c>
    </row>
    <row r="146" spans="1:1" x14ac:dyDescent="0.2">
      <c r="A146" s="1" t="s">
        <v>303</v>
      </c>
    </row>
  </sheetData>
  <sortState ref="J2:AA20">
    <sortCondition ref="J2:J20"/>
  </sortState>
  <mergeCells count="3">
    <mergeCell ref="A142:E142"/>
    <mergeCell ref="A139:E141"/>
    <mergeCell ref="A138:E138"/>
  </mergeCells>
  <hyperlinks>
    <hyperlink ref="A143" r:id="rId1"/>
    <hyperlink ref="A145" r:id="rId2"/>
    <hyperlink ref="A146" r:id="rId3"/>
  </hyperlinks>
  <pageMargins left="0.7" right="0.7" top="0.75" bottom="0.75" header="0.3" footer="0.3"/>
  <pageSetup orientation="portrait" horizontalDpi="0" verticalDpi="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workbookViewId="0">
      <selection activeCell="C23" sqref="C23"/>
    </sheetView>
  </sheetViews>
  <sheetFormatPr baseColWidth="10" defaultRowHeight="16" x14ac:dyDescent="0.2"/>
  <cols>
    <col min="2" max="2" width="24.6640625" bestFit="1" customWidth="1"/>
  </cols>
  <sheetData>
    <row r="1" spans="1:6" x14ac:dyDescent="0.2">
      <c r="A1">
        <v>418</v>
      </c>
      <c r="B1" t="s">
        <v>418</v>
      </c>
      <c r="C1">
        <v>-3.48862924980221</v>
      </c>
      <c r="D1" t="s">
        <v>460</v>
      </c>
      <c r="E1" t="s">
        <v>329</v>
      </c>
      <c r="F1" t="s">
        <v>461</v>
      </c>
    </row>
    <row r="2" spans="1:6" x14ac:dyDescent="0.2">
      <c r="A2">
        <v>895</v>
      </c>
      <c r="B2" t="s">
        <v>433</v>
      </c>
      <c r="C2">
        <v>-3.8869347007037498</v>
      </c>
      <c r="D2" t="s">
        <v>503</v>
      </c>
      <c r="E2" t="s">
        <v>329</v>
      </c>
      <c r="F2" t="s">
        <v>504</v>
      </c>
    </row>
    <row r="3" spans="1:6" x14ac:dyDescent="0.2">
      <c r="A3">
        <v>1914</v>
      </c>
      <c r="B3" t="s">
        <v>411</v>
      </c>
      <c r="C3">
        <v>-3.2146363585598401</v>
      </c>
      <c r="D3" t="s">
        <v>444</v>
      </c>
      <c r="E3" t="s">
        <v>329</v>
      </c>
      <c r="F3" t="s">
        <v>445</v>
      </c>
    </row>
    <row r="4" spans="1:6" x14ac:dyDescent="0.2">
      <c r="A4">
        <v>3327</v>
      </c>
      <c r="B4" t="s">
        <v>415</v>
      </c>
      <c r="C4">
        <v>-4.1124154512060498</v>
      </c>
      <c r="D4" t="s">
        <v>452</v>
      </c>
      <c r="E4" t="s">
        <v>453</v>
      </c>
      <c r="F4" t="s">
        <v>454</v>
      </c>
    </row>
    <row r="5" spans="1:6" x14ac:dyDescent="0.2">
      <c r="A5">
        <v>3809</v>
      </c>
      <c r="B5" t="s">
        <v>417</v>
      </c>
      <c r="C5">
        <v>-3.4753696598638602</v>
      </c>
      <c r="D5" t="s">
        <v>458</v>
      </c>
      <c r="E5" t="s">
        <v>329</v>
      </c>
      <c r="F5" t="s">
        <v>459</v>
      </c>
    </row>
    <row r="6" spans="1:6" x14ac:dyDescent="0.2">
      <c r="A6">
        <v>16782</v>
      </c>
      <c r="B6" t="s">
        <v>410</v>
      </c>
      <c r="C6">
        <v>-3.9036291632240299</v>
      </c>
      <c r="D6" t="s">
        <v>441</v>
      </c>
      <c r="E6" t="s">
        <v>442</v>
      </c>
      <c r="F6" t="s">
        <v>443</v>
      </c>
    </row>
    <row r="7" spans="1:6" x14ac:dyDescent="0.2">
      <c r="A7">
        <v>22421</v>
      </c>
      <c r="B7" t="s">
        <v>412</v>
      </c>
      <c r="C7">
        <v>-6.5361208948406802</v>
      </c>
      <c r="D7" t="s">
        <v>446</v>
      </c>
      <c r="E7" t="s">
        <v>329</v>
      </c>
      <c r="F7" t="s">
        <v>447</v>
      </c>
    </row>
    <row r="8" spans="1:6" x14ac:dyDescent="0.2">
      <c r="A8">
        <v>25224</v>
      </c>
      <c r="B8" t="s">
        <v>413</v>
      </c>
      <c r="C8">
        <v>-4.4427002668110598</v>
      </c>
      <c r="D8" t="s">
        <v>448</v>
      </c>
      <c r="E8" t="s">
        <v>329</v>
      </c>
      <c r="F8" t="s">
        <v>449</v>
      </c>
    </row>
    <row r="9" spans="1:6" x14ac:dyDescent="0.2">
      <c r="A9">
        <v>25572</v>
      </c>
      <c r="B9" t="s">
        <v>414</v>
      </c>
      <c r="C9">
        <v>-5.0555993866315596</v>
      </c>
      <c r="D9" t="s">
        <v>450</v>
      </c>
      <c r="E9" t="s">
        <v>329</v>
      </c>
      <c r="F9" t="s">
        <v>451</v>
      </c>
    </row>
    <row r="10" spans="1:6" x14ac:dyDescent="0.2">
      <c r="A10">
        <v>36333</v>
      </c>
      <c r="B10" t="s">
        <v>416</v>
      </c>
      <c r="C10">
        <v>-7.1818681258595696</v>
      </c>
      <c r="D10" t="s">
        <v>455</v>
      </c>
      <c r="E10" t="s">
        <v>456</v>
      </c>
      <c r="F10" t="s">
        <v>457</v>
      </c>
    </row>
    <row r="11" spans="1:6" x14ac:dyDescent="0.2">
      <c r="A11">
        <v>44841</v>
      </c>
      <c r="B11" t="s">
        <v>419</v>
      </c>
      <c r="C11">
        <v>-3.5121615367388599</v>
      </c>
      <c r="D11" t="s">
        <v>462</v>
      </c>
      <c r="E11" t="s">
        <v>463</v>
      </c>
      <c r="F11" t="s">
        <v>464</v>
      </c>
    </row>
    <row r="12" spans="1:6" x14ac:dyDescent="0.2">
      <c r="A12">
        <v>45473</v>
      </c>
      <c r="B12" t="s">
        <v>420</v>
      </c>
      <c r="C12">
        <v>-4.5713333401974596</v>
      </c>
      <c r="D12" t="s">
        <v>465</v>
      </c>
      <c r="E12" t="s">
        <v>329</v>
      </c>
      <c r="F12" t="s">
        <v>466</v>
      </c>
    </row>
    <row r="13" spans="1:6" x14ac:dyDescent="0.2">
      <c r="A13">
        <v>48253</v>
      </c>
      <c r="B13" t="s">
        <v>421</v>
      </c>
      <c r="C13">
        <v>-4.0268099889836702</v>
      </c>
      <c r="D13" t="s">
        <v>467</v>
      </c>
      <c r="E13" t="s">
        <v>468</v>
      </c>
      <c r="F13" t="s">
        <v>469</v>
      </c>
    </row>
    <row r="14" spans="1:6" x14ac:dyDescent="0.2">
      <c r="A14">
        <v>48568</v>
      </c>
      <c r="B14" t="s">
        <v>422</v>
      </c>
      <c r="C14">
        <v>-7.7495549115537496</v>
      </c>
      <c r="D14" t="s">
        <v>470</v>
      </c>
      <c r="E14" t="s">
        <v>471</v>
      </c>
      <c r="F14" t="s">
        <v>472</v>
      </c>
    </row>
    <row r="15" spans="1:6" x14ac:dyDescent="0.2">
      <c r="A15">
        <v>49057</v>
      </c>
      <c r="B15" t="s">
        <v>423</v>
      </c>
      <c r="C15">
        <v>-3.0907006301119</v>
      </c>
      <c r="D15" t="s">
        <v>473</v>
      </c>
      <c r="E15" t="s">
        <v>474</v>
      </c>
      <c r="F15" t="s">
        <v>475</v>
      </c>
    </row>
    <row r="16" spans="1:6" x14ac:dyDescent="0.2">
      <c r="A16">
        <v>50081</v>
      </c>
      <c r="B16" t="s">
        <v>424</v>
      </c>
      <c r="C16">
        <v>-3.56330581050134</v>
      </c>
      <c r="D16" t="s">
        <v>476</v>
      </c>
      <c r="E16" t="s">
        <v>477</v>
      </c>
      <c r="F16" t="s">
        <v>478</v>
      </c>
    </row>
    <row r="17" spans="1:6" x14ac:dyDescent="0.2">
      <c r="A17">
        <v>61073</v>
      </c>
      <c r="B17" t="s">
        <v>425</v>
      </c>
      <c r="C17">
        <v>-3.0031266864597201</v>
      </c>
      <c r="D17" t="s">
        <v>479</v>
      </c>
      <c r="E17" t="s">
        <v>329</v>
      </c>
      <c r="F17" t="s">
        <v>480</v>
      </c>
    </row>
    <row r="18" spans="1:6" x14ac:dyDescent="0.2">
      <c r="A18">
        <v>72193</v>
      </c>
      <c r="B18" t="s">
        <v>426</v>
      </c>
      <c r="C18">
        <v>-3.9793982110765098</v>
      </c>
      <c r="D18" t="s">
        <v>481</v>
      </c>
      <c r="E18" t="s">
        <v>329</v>
      </c>
      <c r="F18" t="s">
        <v>482</v>
      </c>
    </row>
    <row r="19" spans="1:6" x14ac:dyDescent="0.2">
      <c r="A19">
        <v>73985</v>
      </c>
      <c r="B19" t="s">
        <v>427</v>
      </c>
      <c r="C19">
        <v>-4.72498671473853</v>
      </c>
      <c r="D19" t="s">
        <v>483</v>
      </c>
      <c r="E19" t="s">
        <v>484</v>
      </c>
      <c r="F19" t="s">
        <v>485</v>
      </c>
    </row>
    <row r="20" spans="1:6" x14ac:dyDescent="0.2">
      <c r="A20">
        <v>78024</v>
      </c>
      <c r="B20" t="s">
        <v>428</v>
      </c>
      <c r="C20">
        <v>-4.4311698146804801</v>
      </c>
      <c r="D20" t="s">
        <v>486</v>
      </c>
      <c r="E20" t="s">
        <v>487</v>
      </c>
      <c r="F20" t="s">
        <v>488</v>
      </c>
    </row>
    <row r="21" spans="1:6" x14ac:dyDescent="0.2">
      <c r="A21">
        <v>79803</v>
      </c>
      <c r="B21" t="s">
        <v>429</v>
      </c>
      <c r="C21">
        <v>-4.2170920532395098</v>
      </c>
      <c r="D21" t="s">
        <v>489</v>
      </c>
      <c r="E21" t="s">
        <v>490</v>
      </c>
      <c r="F21" t="s">
        <v>491</v>
      </c>
    </row>
    <row r="22" spans="1:6" x14ac:dyDescent="0.2">
      <c r="A22">
        <v>81550</v>
      </c>
      <c r="B22" t="s">
        <v>436</v>
      </c>
      <c r="C22">
        <v>-3.25905858974222</v>
      </c>
      <c r="D22" t="s">
        <v>492</v>
      </c>
      <c r="E22" t="s">
        <v>329</v>
      </c>
      <c r="F22" t="s">
        <v>493</v>
      </c>
    </row>
    <row r="23" spans="1:6" x14ac:dyDescent="0.2">
      <c r="A23">
        <v>82429</v>
      </c>
      <c r="B23" t="s">
        <v>430</v>
      </c>
      <c r="C23">
        <v>-3.02178571042564</v>
      </c>
      <c r="D23" t="s">
        <v>494</v>
      </c>
      <c r="E23" t="s">
        <v>495</v>
      </c>
      <c r="F23" t="s">
        <v>496</v>
      </c>
    </row>
    <row r="24" spans="1:6" x14ac:dyDescent="0.2">
      <c r="A24">
        <v>84315</v>
      </c>
      <c r="B24" t="s">
        <v>431</v>
      </c>
      <c r="C24">
        <v>-7.8997309997104104</v>
      </c>
      <c r="D24" t="s">
        <v>497</v>
      </c>
      <c r="E24" t="s">
        <v>498</v>
      </c>
      <c r="F24" t="s">
        <v>499</v>
      </c>
    </row>
    <row r="25" spans="1:6" x14ac:dyDescent="0.2">
      <c r="A25">
        <v>87547</v>
      </c>
      <c r="B25" t="s">
        <v>432</v>
      </c>
      <c r="C25">
        <v>-3.5347523342336098</v>
      </c>
      <c r="D25" t="s">
        <v>500</v>
      </c>
      <c r="E25" t="s">
        <v>501</v>
      </c>
      <c r="F25" t="s">
        <v>502</v>
      </c>
    </row>
    <row r="26" spans="1:6" x14ac:dyDescent="0.2">
      <c r="A26">
        <v>92533</v>
      </c>
      <c r="B26" t="s">
        <v>434</v>
      </c>
      <c r="C26">
        <v>-4.6395863965487996</v>
      </c>
      <c r="D26" t="s">
        <v>505</v>
      </c>
      <c r="E26" t="s">
        <v>506</v>
      </c>
      <c r="F26" t="s">
        <v>507</v>
      </c>
    </row>
    <row r="27" spans="1:6" x14ac:dyDescent="0.2">
      <c r="A27">
        <v>97704</v>
      </c>
      <c r="B27" t="s">
        <v>437</v>
      </c>
      <c r="C27">
        <v>-5.4807942768229099</v>
      </c>
      <c r="D27" t="s">
        <v>508</v>
      </c>
      <c r="E27" t="s">
        <v>509</v>
      </c>
      <c r="F27" t="s">
        <v>510</v>
      </c>
    </row>
    <row r="28" spans="1:6" x14ac:dyDescent="0.2">
      <c r="A28">
        <v>99419</v>
      </c>
      <c r="B28" t="s">
        <v>435</v>
      </c>
      <c r="C28">
        <v>-4.2481200531561401</v>
      </c>
      <c r="D28" t="s">
        <v>511</v>
      </c>
      <c r="E28" t="s">
        <v>329</v>
      </c>
      <c r="F28" t="s">
        <v>512</v>
      </c>
    </row>
    <row r="29" spans="1:6" x14ac:dyDescent="0.2">
      <c r="A29">
        <v>103582</v>
      </c>
      <c r="B29" t="s">
        <v>409</v>
      </c>
      <c r="C29">
        <v>-3.59460552615728</v>
      </c>
      <c r="D29" t="s">
        <v>438</v>
      </c>
      <c r="E29" t="s">
        <v>439</v>
      </c>
      <c r="F29" t="s">
        <v>440</v>
      </c>
    </row>
    <row r="30" spans="1:6" x14ac:dyDescent="0.2">
      <c r="A30" t="s">
        <v>159</v>
      </c>
      <c r="B30" t="s">
        <v>408</v>
      </c>
    </row>
  </sheetData>
  <sortState ref="A1:F30">
    <sortCondition ref="A1:A30"/>
  </sortState>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topLeftCell="B70" zoomScale="112" workbookViewId="0">
      <selection activeCell="K86" sqref="K86:M100"/>
    </sheetView>
  </sheetViews>
  <sheetFormatPr baseColWidth="10" defaultRowHeight="16" x14ac:dyDescent="0.2"/>
  <cols>
    <col min="1" max="1" width="12.1640625" bestFit="1" customWidth="1"/>
    <col min="9" max="9" width="51.5" bestFit="1" customWidth="1"/>
    <col min="13" max="13" width="6.33203125" customWidth="1"/>
  </cols>
  <sheetData>
    <row r="1" spans="1:12" x14ac:dyDescent="0.2">
      <c r="A1" t="s">
        <v>802</v>
      </c>
      <c r="B1" t="s">
        <v>160</v>
      </c>
      <c r="C1" t="s">
        <v>161</v>
      </c>
      <c r="D1" t="s">
        <v>304</v>
      </c>
      <c r="E1" s="2" t="s">
        <v>294</v>
      </c>
      <c r="F1" s="2" t="s">
        <v>295</v>
      </c>
      <c r="G1" s="2" t="s">
        <v>296</v>
      </c>
      <c r="H1" s="2" t="s">
        <v>297</v>
      </c>
      <c r="I1" s="2" t="s">
        <v>298</v>
      </c>
      <c r="J1" s="2" t="s">
        <v>580</v>
      </c>
      <c r="K1" s="2" t="s">
        <v>582</v>
      </c>
      <c r="L1" s="2" t="s">
        <v>585</v>
      </c>
    </row>
    <row r="2" spans="1:12" x14ac:dyDescent="0.2">
      <c r="A2" s="10">
        <v>212</v>
      </c>
      <c r="B2">
        <v>212</v>
      </c>
      <c r="C2" t="s">
        <v>89</v>
      </c>
      <c r="D2">
        <v>-6.9187714214938696</v>
      </c>
      <c r="E2" s="1" t="s">
        <v>89</v>
      </c>
      <c r="F2" s="2" t="s">
        <v>11</v>
      </c>
      <c r="G2" s="2" t="s">
        <v>177</v>
      </c>
      <c r="H2" s="2" t="s">
        <v>163</v>
      </c>
      <c r="I2" s="2"/>
      <c r="K2" s="2" t="s">
        <v>589</v>
      </c>
      <c r="L2" s="2" t="s">
        <v>586</v>
      </c>
    </row>
    <row r="3" spans="1:12" x14ac:dyDescent="0.2">
      <c r="A3" s="11">
        <v>1360</v>
      </c>
      <c r="B3">
        <v>1243</v>
      </c>
      <c r="C3" t="s">
        <v>85</v>
      </c>
      <c r="D3">
        <v>-4.3921198173429499</v>
      </c>
      <c r="E3" s="1" t="s">
        <v>85</v>
      </c>
      <c r="F3" s="2" t="s">
        <v>7</v>
      </c>
      <c r="G3" s="2" t="s">
        <v>199</v>
      </c>
      <c r="H3" s="2" t="s">
        <v>163</v>
      </c>
      <c r="I3" s="2"/>
      <c r="J3" s="2" t="s">
        <v>691</v>
      </c>
      <c r="K3" s="2" t="s">
        <v>590</v>
      </c>
      <c r="L3" t="s">
        <v>586</v>
      </c>
    </row>
    <row r="4" spans="1:12" x14ac:dyDescent="0.2">
      <c r="A4" s="10">
        <v>1855</v>
      </c>
      <c r="B4">
        <v>1855</v>
      </c>
      <c r="C4" t="s">
        <v>87</v>
      </c>
      <c r="D4">
        <v>-4.8490322283989196</v>
      </c>
      <c r="E4" s="1" t="s">
        <v>87</v>
      </c>
      <c r="F4" s="2" t="s">
        <v>9</v>
      </c>
      <c r="G4" s="2" t="s">
        <v>257</v>
      </c>
      <c r="H4" s="2" t="s">
        <v>163</v>
      </c>
      <c r="I4" s="2" t="s">
        <v>258</v>
      </c>
      <c r="K4" s="2" t="s">
        <v>588</v>
      </c>
      <c r="L4" s="2" t="s">
        <v>290</v>
      </c>
    </row>
    <row r="5" spans="1:12" x14ac:dyDescent="0.2">
      <c r="A5" s="10">
        <v>3384</v>
      </c>
      <c r="B5">
        <v>3384</v>
      </c>
      <c r="C5" t="s">
        <v>93</v>
      </c>
      <c r="D5">
        <v>-5.6853694385131099</v>
      </c>
      <c r="E5" s="1" t="s">
        <v>93</v>
      </c>
      <c r="F5" s="2" t="s">
        <v>15</v>
      </c>
      <c r="G5" s="2" t="s">
        <v>183</v>
      </c>
      <c r="H5" s="2" t="s">
        <v>163</v>
      </c>
      <c r="I5" s="2"/>
      <c r="J5" s="2" t="s">
        <v>649</v>
      </c>
      <c r="K5" s="6" t="s">
        <v>592</v>
      </c>
      <c r="L5" s="2" t="s">
        <v>591</v>
      </c>
    </row>
    <row r="6" spans="1:12" x14ac:dyDescent="0.2">
      <c r="A6" s="10"/>
      <c r="B6">
        <v>3781</v>
      </c>
      <c r="C6" t="s">
        <v>94</v>
      </c>
      <c r="D6">
        <v>-3.00247375768424</v>
      </c>
      <c r="E6" s="1" t="s">
        <v>94</v>
      </c>
      <c r="F6" s="2" t="s">
        <v>16</v>
      </c>
      <c r="G6" s="2" t="s">
        <v>206</v>
      </c>
      <c r="H6" s="2" t="s">
        <v>163</v>
      </c>
      <c r="I6" s="2" t="s">
        <v>207</v>
      </c>
      <c r="J6" s="2" t="s">
        <v>716</v>
      </c>
      <c r="K6" s="6" t="s">
        <v>648</v>
      </c>
      <c r="L6" s="2" t="s">
        <v>593</v>
      </c>
    </row>
    <row r="7" spans="1:12" x14ac:dyDescent="0.2">
      <c r="A7" s="10"/>
      <c r="B7">
        <v>3968</v>
      </c>
      <c r="C7" t="s">
        <v>96</v>
      </c>
      <c r="D7">
        <v>-3.1127423017626299</v>
      </c>
      <c r="E7" s="1" t="s">
        <v>96</v>
      </c>
      <c r="F7" s="2" t="s">
        <v>18</v>
      </c>
      <c r="G7" s="2" t="s">
        <v>176</v>
      </c>
      <c r="H7" s="2" t="s">
        <v>163</v>
      </c>
      <c r="I7" s="2"/>
      <c r="J7" s="2" t="s">
        <v>615</v>
      </c>
      <c r="K7" t="s">
        <v>611</v>
      </c>
      <c r="L7" s="2" t="s">
        <v>289</v>
      </c>
    </row>
    <row r="8" spans="1:12" x14ac:dyDescent="0.2">
      <c r="A8" s="10">
        <v>4021</v>
      </c>
      <c r="B8">
        <v>4021</v>
      </c>
      <c r="C8" t="s">
        <v>98</v>
      </c>
      <c r="D8">
        <v>-5.0238354206620199</v>
      </c>
      <c r="E8" s="1" t="s">
        <v>98</v>
      </c>
      <c r="F8" s="2" t="s">
        <v>20</v>
      </c>
      <c r="G8" s="2" t="s">
        <v>196</v>
      </c>
      <c r="H8" s="2" t="s">
        <v>163</v>
      </c>
      <c r="I8" s="2"/>
      <c r="K8" s="2" t="s">
        <v>594</v>
      </c>
      <c r="L8" s="2" t="s">
        <v>289</v>
      </c>
    </row>
    <row r="9" spans="1:12" x14ac:dyDescent="0.2">
      <c r="A9" s="10">
        <v>4175</v>
      </c>
      <c r="B9">
        <v>4175</v>
      </c>
      <c r="C9" t="s">
        <v>99</v>
      </c>
      <c r="D9">
        <v>-3.47647893354626</v>
      </c>
      <c r="E9" s="1" t="s">
        <v>99</v>
      </c>
      <c r="F9" s="2" t="s">
        <v>21</v>
      </c>
      <c r="G9" s="2" t="s">
        <v>180</v>
      </c>
      <c r="H9" s="2" t="s">
        <v>163</v>
      </c>
      <c r="I9" s="2"/>
      <c r="J9" s="2" t="s">
        <v>612</v>
      </c>
      <c r="K9" s="2" t="s">
        <v>613</v>
      </c>
      <c r="L9" s="2" t="s">
        <v>289</v>
      </c>
    </row>
    <row r="10" spans="1:12" x14ac:dyDescent="0.2">
      <c r="A10" s="10">
        <v>4208</v>
      </c>
      <c r="B10">
        <v>4208</v>
      </c>
      <c r="C10" t="s">
        <v>101</v>
      </c>
      <c r="D10">
        <v>-7.5844150499403202</v>
      </c>
      <c r="E10" s="1" t="s">
        <v>101</v>
      </c>
      <c r="F10" s="2" t="s">
        <v>23</v>
      </c>
      <c r="G10" s="2" t="s">
        <v>220</v>
      </c>
      <c r="H10" s="2" t="s">
        <v>163</v>
      </c>
      <c r="I10" s="2" t="s">
        <v>221</v>
      </c>
      <c r="K10" s="2" t="s">
        <v>614</v>
      </c>
      <c r="L10" s="2" t="s">
        <v>289</v>
      </c>
    </row>
    <row r="11" spans="1:12" x14ac:dyDescent="0.2">
      <c r="A11" s="10">
        <v>4809</v>
      </c>
      <c r="B11">
        <v>4809</v>
      </c>
      <c r="C11" t="s">
        <v>120</v>
      </c>
      <c r="D11">
        <v>-3.5272783147692199</v>
      </c>
      <c r="E11" s="1" t="s">
        <v>120</v>
      </c>
      <c r="F11" s="2" t="s">
        <v>42</v>
      </c>
      <c r="G11" s="2" t="s">
        <v>259</v>
      </c>
      <c r="H11" s="2" t="s">
        <v>163</v>
      </c>
      <c r="I11" s="2" t="s">
        <v>260</v>
      </c>
      <c r="J11" s="2" t="s">
        <v>717</v>
      </c>
      <c r="K11" s="2" t="s">
        <v>618</v>
      </c>
      <c r="L11" s="2" t="s">
        <v>289</v>
      </c>
    </row>
    <row r="12" spans="1:12" x14ac:dyDescent="0.2">
      <c r="A12" s="10">
        <v>6180</v>
      </c>
      <c r="B12">
        <v>6180</v>
      </c>
      <c r="C12" t="s">
        <v>130</v>
      </c>
      <c r="D12">
        <v>-3.54565777771862</v>
      </c>
      <c r="E12" s="1" t="s">
        <v>130</v>
      </c>
      <c r="F12" s="2" t="s">
        <v>52</v>
      </c>
      <c r="G12" s="2" t="s">
        <v>236</v>
      </c>
      <c r="H12" s="2" t="s">
        <v>163</v>
      </c>
      <c r="I12" s="2" t="s">
        <v>237</v>
      </c>
      <c r="J12" s="2" t="s">
        <v>620</v>
      </c>
      <c r="K12" s="2" t="s">
        <v>619</v>
      </c>
      <c r="L12" s="2" t="s">
        <v>289</v>
      </c>
    </row>
    <row r="13" spans="1:12" x14ac:dyDescent="0.2">
      <c r="A13" s="10"/>
      <c r="B13">
        <v>6801</v>
      </c>
      <c r="C13" t="s">
        <v>136</v>
      </c>
      <c r="D13">
        <v>-7.8881651396297698</v>
      </c>
      <c r="E13" s="1" t="s">
        <v>136</v>
      </c>
      <c r="F13" s="2" t="s">
        <v>58</v>
      </c>
      <c r="G13" s="2" t="s">
        <v>175</v>
      </c>
      <c r="H13" s="2" t="s">
        <v>163</v>
      </c>
      <c r="I13" s="2"/>
      <c r="K13" s="2" t="s">
        <v>598</v>
      </c>
      <c r="L13" t="s">
        <v>593</v>
      </c>
    </row>
    <row r="14" spans="1:12" x14ac:dyDescent="0.2">
      <c r="A14" s="10"/>
      <c r="B14">
        <v>18331</v>
      </c>
      <c r="C14" t="s">
        <v>86</v>
      </c>
      <c r="D14">
        <v>-4.5615053343104401</v>
      </c>
      <c r="E14" s="1" t="s">
        <v>86</v>
      </c>
      <c r="F14" s="2" t="s">
        <v>8</v>
      </c>
      <c r="G14" s="2" t="s">
        <v>228</v>
      </c>
      <c r="H14" s="2" t="s">
        <v>163</v>
      </c>
      <c r="I14" s="2" t="s">
        <v>229</v>
      </c>
      <c r="J14" s="2" t="s">
        <v>581</v>
      </c>
      <c r="K14" s="2"/>
    </row>
    <row r="15" spans="1:12" x14ac:dyDescent="0.2">
      <c r="A15" s="10">
        <v>19403</v>
      </c>
      <c r="B15">
        <v>19403</v>
      </c>
      <c r="C15" t="s">
        <v>88</v>
      </c>
      <c r="D15">
        <v>-3.6375789568708101</v>
      </c>
      <c r="E15" s="1" t="s">
        <v>88</v>
      </c>
      <c r="F15" s="2" t="s">
        <v>10</v>
      </c>
      <c r="G15" s="2" t="s">
        <v>230</v>
      </c>
      <c r="H15" s="2" t="s">
        <v>163</v>
      </c>
      <c r="I15" s="2" t="s">
        <v>231</v>
      </c>
      <c r="J15" s="2" t="s">
        <v>622</v>
      </c>
      <c r="K15" s="2" t="s">
        <v>621</v>
      </c>
      <c r="L15" s="2" t="s">
        <v>289</v>
      </c>
    </row>
    <row r="16" spans="1:12" x14ac:dyDescent="0.2">
      <c r="A16" s="10">
        <v>22582</v>
      </c>
      <c r="B16">
        <v>22582</v>
      </c>
      <c r="C16" t="s">
        <v>90</v>
      </c>
      <c r="D16">
        <v>-3.45321313691342</v>
      </c>
      <c r="E16" s="1" t="s">
        <v>90</v>
      </c>
      <c r="F16" s="2" t="s">
        <v>12</v>
      </c>
      <c r="G16" s="2" t="s">
        <v>172</v>
      </c>
      <c r="H16" s="2" t="s">
        <v>163</v>
      </c>
      <c r="I16" s="2"/>
      <c r="J16" s="2"/>
      <c r="K16" s="2" t="s">
        <v>623</v>
      </c>
      <c r="L16" s="2" t="s">
        <v>293</v>
      </c>
    </row>
    <row r="17" spans="1:12" x14ac:dyDescent="0.2">
      <c r="A17" s="10">
        <v>27095</v>
      </c>
      <c r="B17">
        <v>27095</v>
      </c>
      <c r="C17" t="s">
        <v>91</v>
      </c>
      <c r="D17">
        <v>-4.9006069774438297</v>
      </c>
      <c r="E17" s="1" t="s">
        <v>91</v>
      </c>
      <c r="F17" s="2" t="s">
        <v>13</v>
      </c>
      <c r="G17" s="2" t="s">
        <v>261</v>
      </c>
      <c r="H17" s="2" t="s">
        <v>163</v>
      </c>
      <c r="I17" s="2" t="s">
        <v>262</v>
      </c>
      <c r="J17" s="2" t="s">
        <v>615</v>
      </c>
      <c r="K17" s="2" t="s">
        <v>611</v>
      </c>
      <c r="L17" s="2" t="s">
        <v>289</v>
      </c>
    </row>
    <row r="18" spans="1:12" x14ac:dyDescent="0.2">
      <c r="A18" s="10"/>
      <c r="B18">
        <v>33544</v>
      </c>
      <c r="C18" t="s">
        <v>92</v>
      </c>
      <c r="D18">
        <v>-4.4323963254334702</v>
      </c>
      <c r="E18" s="1" t="s">
        <v>92</v>
      </c>
      <c r="F18" s="2" t="s">
        <v>14</v>
      </c>
      <c r="G18" s="2" t="s">
        <v>212</v>
      </c>
      <c r="H18" s="2" t="s">
        <v>163</v>
      </c>
      <c r="I18" s="2" t="s">
        <v>213</v>
      </c>
      <c r="K18" s="2" t="s">
        <v>624</v>
      </c>
      <c r="L18" s="2" t="s">
        <v>625</v>
      </c>
    </row>
    <row r="19" spans="1:12" x14ac:dyDescent="0.2">
      <c r="A19" s="10">
        <v>39513</v>
      </c>
      <c r="B19">
        <v>39513</v>
      </c>
      <c r="C19" t="s">
        <v>95</v>
      </c>
      <c r="D19">
        <v>-5.6165408951577902</v>
      </c>
      <c r="E19" s="1" t="s">
        <v>95</v>
      </c>
      <c r="F19" s="2" t="s">
        <v>17</v>
      </c>
      <c r="G19" s="2" t="s">
        <v>214</v>
      </c>
      <c r="H19" s="2" t="s">
        <v>163</v>
      </c>
      <c r="I19" s="2" t="s">
        <v>215</v>
      </c>
      <c r="J19" s="2" t="s">
        <v>609</v>
      </c>
      <c r="K19" s="2" t="s">
        <v>610</v>
      </c>
      <c r="L19" s="2" t="s">
        <v>290</v>
      </c>
    </row>
    <row r="20" spans="1:12" x14ac:dyDescent="0.2">
      <c r="A20" s="10"/>
      <c r="B20">
        <v>40016</v>
      </c>
      <c r="C20" t="s">
        <v>97</v>
      </c>
      <c r="D20">
        <v>-4.0830641678515001</v>
      </c>
      <c r="E20" s="1" t="s">
        <v>97</v>
      </c>
      <c r="F20" s="2" t="s">
        <v>19</v>
      </c>
      <c r="G20" s="2" t="s">
        <v>201</v>
      </c>
      <c r="H20" s="2" t="s">
        <v>163</v>
      </c>
      <c r="I20" s="2"/>
      <c r="J20" s="2" t="s">
        <v>626</v>
      </c>
      <c r="K20" s="2"/>
    </row>
    <row r="21" spans="1:12" x14ac:dyDescent="0.2">
      <c r="A21" s="10">
        <v>41916</v>
      </c>
      <c r="B21">
        <v>41916</v>
      </c>
      <c r="C21" t="s">
        <v>100</v>
      </c>
      <c r="D21">
        <v>-7.7754653635315396</v>
      </c>
      <c r="E21" s="1" t="s">
        <v>100</v>
      </c>
      <c r="F21" s="2" t="s">
        <v>22</v>
      </c>
      <c r="G21" s="2" t="s">
        <v>278</v>
      </c>
      <c r="H21" s="2" t="s">
        <v>163</v>
      </c>
      <c r="I21" s="2" t="s">
        <v>279</v>
      </c>
      <c r="J21" s="2" t="s">
        <v>689</v>
      </c>
      <c r="K21" s="2" t="s">
        <v>608</v>
      </c>
      <c r="L21" s="2" t="s">
        <v>290</v>
      </c>
    </row>
    <row r="22" spans="1:12" x14ac:dyDescent="0.2">
      <c r="A22" s="10">
        <v>43118</v>
      </c>
      <c r="B22">
        <v>43118</v>
      </c>
      <c r="C22" t="s">
        <v>102</v>
      </c>
      <c r="D22">
        <v>-9.1164960722566395</v>
      </c>
      <c r="E22" s="1" t="s">
        <v>102</v>
      </c>
      <c r="F22" s="2" t="s">
        <v>24</v>
      </c>
      <c r="G22" s="2" t="s">
        <v>269</v>
      </c>
      <c r="H22" s="2" t="s">
        <v>163</v>
      </c>
      <c r="I22" s="2" t="s">
        <v>270</v>
      </c>
      <c r="K22" s="2" t="s">
        <v>599</v>
      </c>
      <c r="L22" s="2" t="s">
        <v>593</v>
      </c>
    </row>
    <row r="23" spans="1:12" x14ac:dyDescent="0.2">
      <c r="A23" s="10"/>
      <c r="B23">
        <v>43377</v>
      </c>
      <c r="C23" t="s">
        <v>103</v>
      </c>
      <c r="D23">
        <v>-3.7814847077817002</v>
      </c>
      <c r="E23" s="1" t="s">
        <v>103</v>
      </c>
      <c r="F23" s="2" t="s">
        <v>25</v>
      </c>
      <c r="G23" s="2" t="s">
        <v>202</v>
      </c>
      <c r="H23" s="2" t="s">
        <v>163</v>
      </c>
      <c r="I23" s="2"/>
      <c r="K23" s="2" t="s">
        <v>627</v>
      </c>
      <c r="L23" s="2" t="s">
        <v>586</v>
      </c>
    </row>
    <row r="24" spans="1:12" x14ac:dyDescent="0.2">
      <c r="A24" s="10"/>
      <c r="B24">
        <v>43494</v>
      </c>
      <c r="C24" t="s">
        <v>104</v>
      </c>
      <c r="D24">
        <v>-3.3831474683918299</v>
      </c>
      <c r="E24" s="1" t="s">
        <v>104</v>
      </c>
      <c r="F24" s="2" t="s">
        <v>26</v>
      </c>
      <c r="G24" s="2" t="s">
        <v>191</v>
      </c>
      <c r="H24" s="2" t="s">
        <v>163</v>
      </c>
      <c r="I24" s="2"/>
      <c r="J24" s="2"/>
      <c r="K24" s="2" t="s">
        <v>628</v>
      </c>
      <c r="L24" s="2" t="s">
        <v>595</v>
      </c>
    </row>
    <row r="25" spans="1:12" x14ac:dyDescent="0.2">
      <c r="A25" s="10">
        <v>43528</v>
      </c>
      <c r="B25">
        <v>43528</v>
      </c>
      <c r="C25" t="s">
        <v>105</v>
      </c>
      <c r="D25">
        <v>-3.39409416452916</v>
      </c>
      <c r="E25" s="1" t="s">
        <v>105</v>
      </c>
      <c r="F25" s="2" t="s">
        <v>27</v>
      </c>
      <c r="G25" s="2" t="s">
        <v>204</v>
      </c>
      <c r="H25" s="2" t="s">
        <v>163</v>
      </c>
      <c r="I25" s="2"/>
      <c r="J25" s="2" t="s">
        <v>718</v>
      </c>
      <c r="K25" s="2" t="s">
        <v>629</v>
      </c>
      <c r="L25" s="2" t="s">
        <v>290</v>
      </c>
    </row>
    <row r="26" spans="1:12" ht="17" x14ac:dyDescent="0.25">
      <c r="A26" s="10">
        <v>43566</v>
      </c>
      <c r="B26">
        <v>43566</v>
      </c>
      <c r="C26" t="s">
        <v>106</v>
      </c>
      <c r="D26">
        <v>-7.97855787560687</v>
      </c>
      <c r="E26" s="1" t="s">
        <v>106</v>
      </c>
      <c r="F26" s="2" t="s">
        <v>28</v>
      </c>
      <c r="G26" s="2" t="s">
        <v>251</v>
      </c>
      <c r="H26" s="2" t="s">
        <v>163</v>
      </c>
      <c r="I26" s="2" t="s">
        <v>252</v>
      </c>
      <c r="J26" s="2" t="s">
        <v>719</v>
      </c>
      <c r="K26" s="5" t="s">
        <v>597</v>
      </c>
      <c r="L26" s="2" t="s">
        <v>586</v>
      </c>
    </row>
    <row r="27" spans="1:12" ht="17" x14ac:dyDescent="0.25">
      <c r="A27" s="10"/>
      <c r="B27">
        <v>43830</v>
      </c>
      <c r="C27" t="s">
        <v>107</v>
      </c>
      <c r="D27">
        <v>-3.4121260806441098</v>
      </c>
      <c r="E27" s="1" t="s">
        <v>107</v>
      </c>
      <c r="F27" s="2" t="s">
        <v>29</v>
      </c>
      <c r="G27" s="2" t="s">
        <v>170</v>
      </c>
      <c r="H27" s="2" t="s">
        <v>163</v>
      </c>
      <c r="I27" s="2"/>
      <c r="J27" s="2" t="s">
        <v>721</v>
      </c>
      <c r="K27" s="5" t="s">
        <v>720</v>
      </c>
      <c r="L27" s="2" t="s">
        <v>591</v>
      </c>
    </row>
    <row r="28" spans="1:12" x14ac:dyDescent="0.2">
      <c r="A28" s="10">
        <v>43900</v>
      </c>
      <c r="B28">
        <v>43900</v>
      </c>
      <c r="C28" t="s">
        <v>108</v>
      </c>
      <c r="D28">
        <v>-3.4063488999625902</v>
      </c>
      <c r="E28" s="1" t="s">
        <v>108</v>
      </c>
      <c r="F28" s="2" t="s">
        <v>30</v>
      </c>
      <c r="G28" s="2" t="s">
        <v>232</v>
      </c>
      <c r="H28" s="2" t="s">
        <v>163</v>
      </c>
      <c r="I28" s="2" t="s">
        <v>233</v>
      </c>
      <c r="J28" s="2" t="s">
        <v>691</v>
      </c>
      <c r="K28" s="2" t="s">
        <v>630</v>
      </c>
      <c r="L28" s="2" t="s">
        <v>293</v>
      </c>
    </row>
    <row r="29" spans="1:12" x14ac:dyDescent="0.2">
      <c r="A29" s="10">
        <v>45654</v>
      </c>
      <c r="B29">
        <v>45654</v>
      </c>
      <c r="C29" t="s">
        <v>109</v>
      </c>
      <c r="D29">
        <v>-3.7758027005944101</v>
      </c>
      <c r="E29" s="1" t="s">
        <v>109</v>
      </c>
      <c r="F29" s="2" t="s">
        <v>31</v>
      </c>
      <c r="G29" s="2" t="s">
        <v>240</v>
      </c>
      <c r="H29" s="2" t="s">
        <v>163</v>
      </c>
      <c r="I29" s="2" t="s">
        <v>241</v>
      </c>
      <c r="J29" s="2" t="s">
        <v>622</v>
      </c>
      <c r="K29" s="2" t="s">
        <v>631</v>
      </c>
      <c r="L29" s="2" t="s">
        <v>289</v>
      </c>
    </row>
    <row r="30" spans="1:12" x14ac:dyDescent="0.2">
      <c r="A30" s="10"/>
      <c r="B30">
        <v>45781</v>
      </c>
      <c r="C30" t="s">
        <v>110</v>
      </c>
      <c r="D30">
        <v>-3.3303887425633101</v>
      </c>
      <c r="E30" s="1" t="s">
        <v>110</v>
      </c>
      <c r="F30" s="2" t="s">
        <v>32</v>
      </c>
      <c r="G30" s="2" t="s">
        <v>181</v>
      </c>
      <c r="H30" s="2" t="s">
        <v>163</v>
      </c>
      <c r="I30" s="2"/>
      <c r="J30" s="2" t="s">
        <v>722</v>
      </c>
      <c r="K30" s="2" t="s">
        <v>632</v>
      </c>
      <c r="L30" s="2" t="s">
        <v>293</v>
      </c>
    </row>
    <row r="31" spans="1:12" x14ac:dyDescent="0.2">
      <c r="A31" s="10">
        <v>45797</v>
      </c>
      <c r="B31">
        <v>45797</v>
      </c>
      <c r="C31" t="s">
        <v>111</v>
      </c>
      <c r="D31">
        <v>-3.2822286403119398</v>
      </c>
      <c r="E31" s="1" t="s">
        <v>111</v>
      </c>
      <c r="F31" s="2" t="s">
        <v>33</v>
      </c>
      <c r="G31" s="2" t="s">
        <v>253</v>
      </c>
      <c r="H31" s="2" t="s">
        <v>163</v>
      </c>
      <c r="I31" s="2" t="s">
        <v>254</v>
      </c>
      <c r="J31" s="2" t="s">
        <v>721</v>
      </c>
      <c r="K31" s="2" t="s">
        <v>633</v>
      </c>
      <c r="L31" s="2" t="s">
        <v>625</v>
      </c>
    </row>
    <row r="32" spans="1:12" x14ac:dyDescent="0.2">
      <c r="A32" s="10">
        <v>46108</v>
      </c>
      <c r="B32">
        <v>46108</v>
      </c>
      <c r="C32" t="s">
        <v>112</v>
      </c>
      <c r="D32">
        <v>-3.47159819029716</v>
      </c>
      <c r="E32" s="1" t="s">
        <v>112</v>
      </c>
      <c r="F32" s="2" t="s">
        <v>34</v>
      </c>
      <c r="G32" s="2" t="s">
        <v>280</v>
      </c>
      <c r="H32" s="2" t="s">
        <v>163</v>
      </c>
      <c r="I32" s="2" t="s">
        <v>281</v>
      </c>
      <c r="J32" s="2" t="s">
        <v>723</v>
      </c>
      <c r="K32" s="2" t="s">
        <v>634</v>
      </c>
      <c r="L32" s="2" t="s">
        <v>292</v>
      </c>
    </row>
    <row r="33" spans="1:12" x14ac:dyDescent="0.2">
      <c r="A33" s="10">
        <v>46146</v>
      </c>
      <c r="B33">
        <v>46146</v>
      </c>
      <c r="C33" t="s">
        <v>113</v>
      </c>
      <c r="D33">
        <v>-4.8541896151973196</v>
      </c>
      <c r="E33" s="1" t="s">
        <v>113</v>
      </c>
      <c r="F33" s="2" t="s">
        <v>35</v>
      </c>
      <c r="G33" s="2" t="s">
        <v>263</v>
      </c>
      <c r="H33" s="2" t="s">
        <v>163</v>
      </c>
      <c r="I33" s="2" t="s">
        <v>264</v>
      </c>
      <c r="K33" s="2" t="s">
        <v>635</v>
      </c>
      <c r="L33" s="2" t="s">
        <v>290</v>
      </c>
    </row>
    <row r="34" spans="1:12" x14ac:dyDescent="0.2">
      <c r="A34" s="10">
        <v>46206</v>
      </c>
      <c r="B34">
        <v>46206</v>
      </c>
      <c r="C34" t="s">
        <v>114</v>
      </c>
      <c r="D34">
        <v>-7.2390907460512999</v>
      </c>
      <c r="E34" s="1" t="s">
        <v>114</v>
      </c>
      <c r="F34" s="2" t="s">
        <v>36</v>
      </c>
      <c r="G34" s="2" t="s">
        <v>167</v>
      </c>
      <c r="H34" s="2" t="s">
        <v>163</v>
      </c>
      <c r="I34" s="2"/>
      <c r="K34" s="2" t="s">
        <v>607</v>
      </c>
      <c r="L34" s="2" t="s">
        <v>292</v>
      </c>
    </row>
    <row r="35" spans="1:12" x14ac:dyDescent="0.2">
      <c r="A35" s="10">
        <v>46340</v>
      </c>
      <c r="B35">
        <v>46340</v>
      </c>
      <c r="C35" t="s">
        <v>115</v>
      </c>
      <c r="D35">
        <v>-3.4803816807789798</v>
      </c>
      <c r="E35" s="1" t="s">
        <v>115</v>
      </c>
      <c r="F35" s="2" t="s">
        <v>37</v>
      </c>
      <c r="G35" s="2" t="s">
        <v>178</v>
      </c>
      <c r="H35" s="2" t="s">
        <v>163</v>
      </c>
      <c r="I35" s="2"/>
      <c r="K35" s="2" t="s">
        <v>636</v>
      </c>
      <c r="L35" s="2" t="s">
        <v>593</v>
      </c>
    </row>
    <row r="36" spans="1:12" x14ac:dyDescent="0.2">
      <c r="A36" s="10">
        <v>46357</v>
      </c>
      <c r="B36">
        <v>46357</v>
      </c>
      <c r="C36" t="s">
        <v>116</v>
      </c>
      <c r="D36">
        <v>-3.5926716123771998</v>
      </c>
      <c r="E36" s="1" t="s">
        <v>116</v>
      </c>
      <c r="F36" s="2" t="s">
        <v>38</v>
      </c>
      <c r="G36" s="2" t="s">
        <v>171</v>
      </c>
      <c r="H36" s="2" t="s">
        <v>163</v>
      </c>
      <c r="I36" s="2"/>
      <c r="J36" s="2" t="s">
        <v>724</v>
      </c>
      <c r="K36" s="2" t="s">
        <v>637</v>
      </c>
      <c r="L36" s="2" t="s">
        <v>290</v>
      </c>
    </row>
    <row r="37" spans="1:12" x14ac:dyDescent="0.2">
      <c r="A37" s="10">
        <v>46632</v>
      </c>
      <c r="B37">
        <v>46632</v>
      </c>
      <c r="C37" t="s">
        <v>117</v>
      </c>
      <c r="D37">
        <v>-3.7218051608948901</v>
      </c>
      <c r="E37" s="1" t="s">
        <v>117</v>
      </c>
      <c r="F37" s="2" t="s">
        <v>39</v>
      </c>
      <c r="G37" s="2" t="s">
        <v>169</v>
      </c>
      <c r="H37" s="2" t="s">
        <v>163</v>
      </c>
      <c r="I37" s="2"/>
      <c r="J37" s="2" t="s">
        <v>616</v>
      </c>
      <c r="K37" s="2" t="s">
        <v>638</v>
      </c>
      <c r="L37" s="2" t="s">
        <v>290</v>
      </c>
    </row>
    <row r="38" spans="1:12" x14ac:dyDescent="0.2">
      <c r="A38" s="10">
        <v>46915</v>
      </c>
      <c r="B38">
        <v>46915</v>
      </c>
      <c r="C38" t="s">
        <v>118</v>
      </c>
      <c r="D38">
        <v>-3.3013149144263401</v>
      </c>
      <c r="E38" s="1" t="s">
        <v>118</v>
      </c>
      <c r="F38" s="2" t="s">
        <v>40</v>
      </c>
      <c r="G38" s="2" t="s">
        <v>265</v>
      </c>
      <c r="H38" s="2" t="s">
        <v>163</v>
      </c>
      <c r="I38" s="2" t="s">
        <v>266</v>
      </c>
      <c r="J38" s="2" t="s">
        <v>640</v>
      </c>
      <c r="K38" s="2" t="s">
        <v>639</v>
      </c>
      <c r="L38" s="2" t="s">
        <v>289</v>
      </c>
    </row>
    <row r="39" spans="1:12" x14ac:dyDescent="0.2">
      <c r="A39" s="10">
        <v>47550</v>
      </c>
      <c r="B39">
        <v>47550</v>
      </c>
      <c r="C39" t="s">
        <v>119</v>
      </c>
      <c r="D39">
        <v>-5.1523840761531599</v>
      </c>
      <c r="E39" s="1" t="s">
        <v>119</v>
      </c>
      <c r="F39" s="2" t="s">
        <v>41</v>
      </c>
      <c r="G39" s="2" t="s">
        <v>284</v>
      </c>
      <c r="H39" s="2" t="s">
        <v>163</v>
      </c>
      <c r="I39" s="2" t="s">
        <v>285</v>
      </c>
      <c r="J39" s="2" t="s">
        <v>641</v>
      </c>
      <c r="K39" s="2"/>
    </row>
    <row r="40" spans="1:12" x14ac:dyDescent="0.2">
      <c r="A40" s="10"/>
      <c r="B40">
        <v>50058</v>
      </c>
      <c r="C40" t="s">
        <v>121</v>
      </c>
      <c r="D40">
        <v>-4.8535268516888603</v>
      </c>
      <c r="E40" s="1" t="s">
        <v>121</v>
      </c>
      <c r="F40" s="2" t="s">
        <v>43</v>
      </c>
      <c r="G40" s="2" t="s">
        <v>192</v>
      </c>
      <c r="H40" s="2" t="s">
        <v>163</v>
      </c>
      <c r="I40" s="2"/>
      <c r="J40" s="2" t="s">
        <v>642</v>
      </c>
      <c r="K40" s="2" t="s">
        <v>643</v>
      </c>
      <c r="L40" s="2" t="s">
        <v>290</v>
      </c>
    </row>
    <row r="41" spans="1:12" x14ac:dyDescent="0.2">
      <c r="A41" s="10">
        <v>50297</v>
      </c>
      <c r="B41">
        <v>50297</v>
      </c>
      <c r="C41" t="s">
        <v>122</v>
      </c>
      <c r="D41">
        <v>-3.6085101636030599</v>
      </c>
      <c r="E41" s="1" t="s">
        <v>122</v>
      </c>
      <c r="F41" s="2" t="s">
        <v>44</v>
      </c>
      <c r="G41" s="2" t="s">
        <v>189</v>
      </c>
      <c r="H41" s="2" t="s">
        <v>163</v>
      </c>
      <c r="I41" s="2"/>
      <c r="K41" s="2" t="s">
        <v>644</v>
      </c>
      <c r="L41" s="2" t="s">
        <v>593</v>
      </c>
    </row>
    <row r="42" spans="1:12" x14ac:dyDescent="0.2">
      <c r="A42" s="10"/>
      <c r="B42">
        <v>50942</v>
      </c>
      <c r="C42" t="s">
        <v>123</v>
      </c>
      <c r="D42">
        <v>-3.8152089196035202</v>
      </c>
      <c r="E42" s="1" t="s">
        <v>123</v>
      </c>
      <c r="F42" s="2" t="s">
        <v>45</v>
      </c>
      <c r="G42" s="2" t="s">
        <v>234</v>
      </c>
      <c r="H42" s="2" t="s">
        <v>163</v>
      </c>
      <c r="I42" s="2" t="s">
        <v>235</v>
      </c>
      <c r="J42" s="2" t="s">
        <v>725</v>
      </c>
      <c r="K42" t="s">
        <v>645</v>
      </c>
      <c r="L42" s="2" t="s">
        <v>293</v>
      </c>
    </row>
    <row r="43" spans="1:12" x14ac:dyDescent="0.2">
      <c r="A43" s="10"/>
      <c r="B43">
        <v>51315</v>
      </c>
      <c r="C43" t="s">
        <v>124</v>
      </c>
      <c r="D43">
        <v>-3.1546430071201099</v>
      </c>
      <c r="E43" s="1" t="s">
        <v>124</v>
      </c>
      <c r="F43" s="2" t="s">
        <v>46</v>
      </c>
      <c r="G43" s="2" t="s">
        <v>162</v>
      </c>
      <c r="H43" s="2" t="s">
        <v>163</v>
      </c>
      <c r="I43" s="2"/>
      <c r="J43" s="2" t="s">
        <v>646</v>
      </c>
      <c r="K43" t="s">
        <v>647</v>
      </c>
      <c r="L43" s="2" t="s">
        <v>290</v>
      </c>
    </row>
    <row r="44" spans="1:12" x14ac:dyDescent="0.2">
      <c r="A44" s="10"/>
      <c r="B44">
        <v>57572</v>
      </c>
      <c r="C44" t="s">
        <v>125</v>
      </c>
      <c r="D44">
        <v>-3.0831509046443002</v>
      </c>
      <c r="E44" s="1" t="s">
        <v>125</v>
      </c>
      <c r="F44" s="2" t="s">
        <v>47</v>
      </c>
      <c r="G44" s="2" t="s">
        <v>218</v>
      </c>
      <c r="H44" s="2" t="s">
        <v>163</v>
      </c>
      <c r="I44" s="2" t="s">
        <v>219</v>
      </c>
      <c r="K44" t="s">
        <v>650</v>
      </c>
      <c r="L44" s="2" t="s">
        <v>586</v>
      </c>
    </row>
    <row r="45" spans="1:12" x14ac:dyDescent="0.2">
      <c r="A45" s="10">
        <v>60243</v>
      </c>
      <c r="B45">
        <v>60243</v>
      </c>
      <c r="C45" t="s">
        <v>126</v>
      </c>
      <c r="D45">
        <v>-3.7000676893807198</v>
      </c>
      <c r="E45" s="1" t="s">
        <v>126</v>
      </c>
      <c r="F45" s="2" t="s">
        <v>48</v>
      </c>
      <c r="G45" s="2" t="s">
        <v>210</v>
      </c>
      <c r="H45" s="2" t="s">
        <v>163</v>
      </c>
      <c r="I45" s="2" t="s">
        <v>211</v>
      </c>
      <c r="J45" s="2" t="s">
        <v>668</v>
      </c>
      <c r="K45" t="s">
        <v>583</v>
      </c>
      <c r="L45" s="2" t="s">
        <v>586</v>
      </c>
    </row>
    <row r="46" spans="1:12" x14ac:dyDescent="0.2">
      <c r="A46" s="10">
        <v>60270</v>
      </c>
      <c r="B46">
        <v>60270</v>
      </c>
      <c r="C46" t="s">
        <v>127</v>
      </c>
      <c r="D46">
        <v>-3.7000901354547699</v>
      </c>
      <c r="E46" s="1" t="s">
        <v>127</v>
      </c>
      <c r="F46" s="2" t="s">
        <v>49</v>
      </c>
      <c r="G46" s="2" t="s">
        <v>208</v>
      </c>
      <c r="H46" s="2" t="s">
        <v>163</v>
      </c>
      <c r="I46" s="2" t="s">
        <v>209</v>
      </c>
      <c r="J46" s="2" t="s">
        <v>668</v>
      </c>
      <c r="K46" t="s">
        <v>583</v>
      </c>
      <c r="L46" s="2" t="s">
        <v>586</v>
      </c>
    </row>
    <row r="47" spans="1:12" x14ac:dyDescent="0.2">
      <c r="A47" s="10">
        <v>60946</v>
      </c>
      <c r="B47">
        <v>60946</v>
      </c>
      <c r="C47" t="s">
        <v>128</v>
      </c>
      <c r="D47">
        <v>-9.7358347424187901</v>
      </c>
      <c r="E47" s="1" t="s">
        <v>128</v>
      </c>
      <c r="F47" s="2" t="s">
        <v>50</v>
      </c>
      <c r="G47" s="2" t="s">
        <v>282</v>
      </c>
      <c r="H47" s="2" t="s">
        <v>163</v>
      </c>
      <c r="I47" s="2" t="s">
        <v>283</v>
      </c>
      <c r="J47" s="2" t="s">
        <v>721</v>
      </c>
      <c r="K47" t="s">
        <v>584</v>
      </c>
      <c r="L47" s="2" t="s">
        <v>291</v>
      </c>
    </row>
    <row r="48" spans="1:12" x14ac:dyDescent="0.2">
      <c r="A48" s="10">
        <v>61522</v>
      </c>
      <c r="B48">
        <v>61522</v>
      </c>
      <c r="C48" t="s">
        <v>129</v>
      </c>
      <c r="D48">
        <v>-3.5854307410520199</v>
      </c>
      <c r="E48" s="1" t="s">
        <v>129</v>
      </c>
      <c r="F48" s="2" t="s">
        <v>51</v>
      </c>
      <c r="G48" s="2" t="s">
        <v>174</v>
      </c>
      <c r="H48" s="2" t="s">
        <v>163</v>
      </c>
      <c r="I48" s="2"/>
      <c r="K48" t="s">
        <v>587</v>
      </c>
      <c r="L48" s="2" t="s">
        <v>289</v>
      </c>
    </row>
    <row r="49" spans="1:12" x14ac:dyDescent="0.2">
      <c r="A49" s="10"/>
      <c r="B49">
        <v>62725</v>
      </c>
      <c r="C49" t="s">
        <v>131</v>
      </c>
      <c r="D49">
        <v>-3.4412085193200799</v>
      </c>
      <c r="E49" s="1" t="s">
        <v>131</v>
      </c>
      <c r="F49" s="2" t="s">
        <v>53</v>
      </c>
      <c r="G49" s="2" t="s">
        <v>276</v>
      </c>
      <c r="H49" s="2" t="s">
        <v>163</v>
      </c>
      <c r="I49" s="2" t="s">
        <v>277</v>
      </c>
      <c r="J49" s="2" t="s">
        <v>691</v>
      </c>
      <c r="K49" t="s">
        <v>652</v>
      </c>
      <c r="L49" s="2" t="s">
        <v>595</v>
      </c>
    </row>
    <row r="50" spans="1:12" x14ac:dyDescent="0.2">
      <c r="A50" s="10"/>
      <c r="B50">
        <v>63028</v>
      </c>
      <c r="C50" t="s">
        <v>132</v>
      </c>
      <c r="D50">
        <v>-6.7707586245061604</v>
      </c>
      <c r="E50" s="1" t="s">
        <v>132</v>
      </c>
      <c r="F50" s="2" t="s">
        <v>54</v>
      </c>
      <c r="G50" s="2" t="s">
        <v>274</v>
      </c>
      <c r="H50" s="2" t="s">
        <v>163</v>
      </c>
      <c r="I50" s="2" t="s">
        <v>275</v>
      </c>
      <c r="J50" s="2" t="s">
        <v>726</v>
      </c>
      <c r="K50" t="s">
        <v>596</v>
      </c>
      <c r="L50" s="2" t="s">
        <v>595</v>
      </c>
    </row>
    <row r="51" spans="1:12" x14ac:dyDescent="0.2">
      <c r="A51" s="10">
        <v>63029</v>
      </c>
      <c r="B51">
        <v>63029</v>
      </c>
      <c r="C51" t="s">
        <v>132</v>
      </c>
      <c r="D51">
        <v>-8.91064931582215</v>
      </c>
      <c r="E51" s="1" t="s">
        <v>132</v>
      </c>
      <c r="F51" s="2" t="s">
        <v>54</v>
      </c>
      <c r="G51" s="2" t="s">
        <v>274</v>
      </c>
      <c r="H51" s="2" t="s">
        <v>163</v>
      </c>
      <c r="I51" s="2" t="s">
        <v>275</v>
      </c>
      <c r="J51" s="2" t="s">
        <v>726</v>
      </c>
      <c r="K51" t="s">
        <v>596</v>
      </c>
      <c r="L51" s="2" t="s">
        <v>293</v>
      </c>
    </row>
    <row r="52" spans="1:12" x14ac:dyDescent="0.2">
      <c r="A52" s="10"/>
      <c r="B52">
        <v>64223</v>
      </c>
      <c r="C52" t="s">
        <v>133</v>
      </c>
      <c r="D52">
        <v>-4.4746944195799703</v>
      </c>
      <c r="E52" s="1" t="s">
        <v>133</v>
      </c>
      <c r="F52" s="2" t="s">
        <v>55</v>
      </c>
      <c r="G52" s="2" t="s">
        <v>222</v>
      </c>
      <c r="H52" s="2" t="s">
        <v>163</v>
      </c>
      <c r="I52" s="2" t="s">
        <v>223</v>
      </c>
      <c r="J52" s="2" t="s">
        <v>689</v>
      </c>
      <c r="K52" t="s">
        <v>653</v>
      </c>
      <c r="L52" s="2" t="s">
        <v>591</v>
      </c>
    </row>
    <row r="53" spans="1:12" x14ac:dyDescent="0.2">
      <c r="A53" s="10">
        <v>64679</v>
      </c>
      <c r="B53">
        <v>64679</v>
      </c>
      <c r="C53" t="s">
        <v>134</v>
      </c>
      <c r="D53">
        <v>-3.56567658392611</v>
      </c>
      <c r="E53" s="1" t="s">
        <v>134</v>
      </c>
      <c r="F53" s="2" t="s">
        <v>56</v>
      </c>
      <c r="G53" s="2" t="s">
        <v>185</v>
      </c>
      <c r="H53" s="2" t="s">
        <v>163</v>
      </c>
      <c r="I53" s="2"/>
      <c r="J53" s="2" t="s">
        <v>654</v>
      </c>
      <c r="K53" t="s">
        <v>655</v>
      </c>
      <c r="L53" s="2" t="s">
        <v>593</v>
      </c>
    </row>
    <row r="54" spans="1:12" x14ac:dyDescent="0.2">
      <c r="A54" s="10">
        <v>66130</v>
      </c>
      <c r="B54">
        <v>66130</v>
      </c>
      <c r="C54" t="s">
        <v>135</v>
      </c>
      <c r="D54">
        <v>-3.4596745593685601</v>
      </c>
      <c r="E54" s="1" t="s">
        <v>135</v>
      </c>
      <c r="F54" s="2" t="s">
        <v>57</v>
      </c>
      <c r="G54" s="2" t="s">
        <v>194</v>
      </c>
      <c r="H54" s="2" t="s">
        <v>163</v>
      </c>
      <c r="I54" s="2"/>
      <c r="J54" s="2" t="s">
        <v>727</v>
      </c>
      <c r="K54" t="s">
        <v>656</v>
      </c>
      <c r="L54" s="2" t="s">
        <v>586</v>
      </c>
    </row>
    <row r="55" spans="1:12" x14ac:dyDescent="0.2">
      <c r="A55" s="10">
        <v>73208</v>
      </c>
      <c r="B55">
        <v>73208</v>
      </c>
      <c r="C55" t="s">
        <v>137</v>
      </c>
      <c r="D55">
        <v>-3.3701375115007002</v>
      </c>
      <c r="E55" s="1" t="s">
        <v>137</v>
      </c>
      <c r="F55" s="2" t="s">
        <v>59</v>
      </c>
      <c r="G55" s="2" t="s">
        <v>184</v>
      </c>
      <c r="H55" s="2" t="s">
        <v>163</v>
      </c>
      <c r="I55" s="2"/>
      <c r="K55" t="s">
        <v>657</v>
      </c>
      <c r="L55" s="2" t="s">
        <v>595</v>
      </c>
    </row>
    <row r="56" spans="1:12" x14ac:dyDescent="0.2">
      <c r="A56" s="11">
        <v>76363</v>
      </c>
      <c r="B56">
        <v>76248</v>
      </c>
      <c r="C56" t="s">
        <v>138</v>
      </c>
      <c r="D56">
        <v>-4.0627092847045398</v>
      </c>
      <c r="E56" s="1" t="s">
        <v>138</v>
      </c>
      <c r="F56" s="2" t="s">
        <v>60</v>
      </c>
      <c r="G56" s="2" t="s">
        <v>200</v>
      </c>
      <c r="H56" s="2" t="s">
        <v>163</v>
      </c>
      <c r="I56" s="2"/>
      <c r="J56" s="2" t="s">
        <v>658</v>
      </c>
      <c r="K56" t="s">
        <v>659</v>
      </c>
      <c r="L56" s="2" t="s">
        <v>291</v>
      </c>
    </row>
    <row r="57" spans="1:12" x14ac:dyDescent="0.2">
      <c r="A57" s="10">
        <v>78037</v>
      </c>
      <c r="B57">
        <v>78037</v>
      </c>
      <c r="C57" t="s">
        <v>139</v>
      </c>
      <c r="D57">
        <v>-5.5824147815820604</v>
      </c>
      <c r="E57" s="1" t="s">
        <v>139</v>
      </c>
      <c r="F57" s="2" t="s">
        <v>61</v>
      </c>
      <c r="G57" s="2" t="s">
        <v>190</v>
      </c>
      <c r="H57" s="2" t="s">
        <v>163</v>
      </c>
      <c r="I57" s="2"/>
      <c r="J57" s="2" t="s">
        <v>691</v>
      </c>
      <c r="K57" t="s">
        <v>660</v>
      </c>
      <c r="L57" s="2" t="s">
        <v>661</v>
      </c>
    </row>
    <row r="58" spans="1:12" x14ac:dyDescent="0.2">
      <c r="A58" s="10">
        <v>78651</v>
      </c>
      <c r="B58">
        <v>78651</v>
      </c>
      <c r="C58" t="s">
        <v>140</v>
      </c>
      <c r="D58">
        <v>-7.8914455169705997</v>
      </c>
      <c r="E58" s="1" t="s">
        <v>140</v>
      </c>
      <c r="F58" s="2" t="s">
        <v>62</v>
      </c>
      <c r="G58" s="2" t="s">
        <v>255</v>
      </c>
      <c r="H58" s="2" t="s">
        <v>163</v>
      </c>
      <c r="I58" s="2" t="s">
        <v>256</v>
      </c>
      <c r="K58" t="s">
        <v>600</v>
      </c>
      <c r="L58" s="2" t="s">
        <v>292</v>
      </c>
    </row>
    <row r="59" spans="1:12" s="10" customFormat="1" x14ac:dyDescent="0.2">
      <c r="A59" s="11">
        <v>78939</v>
      </c>
      <c r="E59" s="1"/>
      <c r="F59" s="2"/>
      <c r="G59" s="2"/>
      <c r="H59" s="2"/>
      <c r="I59" s="2"/>
      <c r="L59" s="2"/>
    </row>
    <row r="60" spans="1:12" x14ac:dyDescent="0.2">
      <c r="A60" s="10">
        <v>78980</v>
      </c>
      <c r="B60">
        <v>78980</v>
      </c>
      <c r="C60" t="s">
        <v>141</v>
      </c>
      <c r="D60">
        <v>-5.1389659655973103</v>
      </c>
      <c r="E60" s="1" t="s">
        <v>141</v>
      </c>
      <c r="F60" s="2" t="s">
        <v>248</v>
      </c>
      <c r="G60" s="2" t="s">
        <v>249</v>
      </c>
      <c r="H60" s="2" t="s">
        <v>163</v>
      </c>
      <c r="I60" s="2" t="s">
        <v>250</v>
      </c>
      <c r="K60" t="s">
        <v>662</v>
      </c>
      <c r="L60" s="2" t="s">
        <v>593</v>
      </c>
    </row>
    <row r="61" spans="1:12" x14ac:dyDescent="0.2">
      <c r="A61" s="10">
        <v>79202</v>
      </c>
      <c r="B61">
        <v>79202</v>
      </c>
      <c r="C61" t="s">
        <v>142</v>
      </c>
      <c r="D61">
        <v>-3.5866069900124402</v>
      </c>
      <c r="E61" s="1" t="s">
        <v>142</v>
      </c>
      <c r="F61" s="2" t="s">
        <v>271</v>
      </c>
      <c r="G61" s="2" t="s">
        <v>272</v>
      </c>
      <c r="H61" s="2" t="s">
        <v>163</v>
      </c>
      <c r="I61" s="2" t="s">
        <v>273</v>
      </c>
      <c r="K61" t="s">
        <v>663</v>
      </c>
      <c r="L61" s="2" t="s">
        <v>593</v>
      </c>
    </row>
    <row r="62" spans="1:12" x14ac:dyDescent="0.2">
      <c r="B62">
        <v>79259</v>
      </c>
      <c r="C62" t="s">
        <v>143</v>
      </c>
      <c r="D62">
        <v>-3.50525198807662</v>
      </c>
      <c r="E62" s="1" t="s">
        <v>143</v>
      </c>
      <c r="F62" s="2" t="s">
        <v>63</v>
      </c>
      <c r="G62" s="2" t="s">
        <v>226</v>
      </c>
      <c r="H62" s="2" t="s">
        <v>163</v>
      </c>
      <c r="I62" s="2" t="s">
        <v>227</v>
      </c>
      <c r="J62" s="2" t="s">
        <v>728</v>
      </c>
      <c r="K62" t="s">
        <v>664</v>
      </c>
      <c r="L62" s="2" t="s">
        <v>293</v>
      </c>
    </row>
    <row r="63" spans="1:12" x14ac:dyDescent="0.2">
      <c r="A63" s="10">
        <v>80396</v>
      </c>
      <c r="B63">
        <v>80396</v>
      </c>
      <c r="C63" t="s">
        <v>144</v>
      </c>
      <c r="D63">
        <v>-5.0857323817542301</v>
      </c>
      <c r="E63" s="1" t="s">
        <v>144</v>
      </c>
      <c r="F63" s="2" t="s">
        <v>64</v>
      </c>
      <c r="G63" s="2" t="s">
        <v>238</v>
      </c>
      <c r="H63" s="2" t="s">
        <v>163</v>
      </c>
      <c r="I63" s="2" t="s">
        <v>239</v>
      </c>
      <c r="K63" t="s">
        <v>601</v>
      </c>
      <c r="L63" s="2" t="s">
        <v>593</v>
      </c>
    </row>
    <row r="64" spans="1:12" s="10" customFormat="1" x14ac:dyDescent="0.2">
      <c r="A64" s="11">
        <v>80842</v>
      </c>
      <c r="E64" s="1"/>
      <c r="F64" s="2"/>
      <c r="G64" s="2"/>
      <c r="H64" s="2"/>
      <c r="I64" s="2"/>
      <c r="L64" s="2"/>
    </row>
    <row r="65" spans="1:12" x14ac:dyDescent="0.2">
      <c r="A65" s="10">
        <v>81565</v>
      </c>
      <c r="B65">
        <v>81565</v>
      </c>
      <c r="C65" t="s">
        <v>145</v>
      </c>
      <c r="D65">
        <v>-3.3990819102930501</v>
      </c>
      <c r="E65" s="1" t="s">
        <v>145</v>
      </c>
      <c r="F65" s="2" t="s">
        <v>65</v>
      </c>
      <c r="G65" s="2" t="s">
        <v>244</v>
      </c>
      <c r="H65" s="2" t="s">
        <v>163</v>
      </c>
      <c r="I65" s="2" t="s">
        <v>245</v>
      </c>
      <c r="J65" s="2" t="s">
        <v>691</v>
      </c>
      <c r="K65" t="s">
        <v>665</v>
      </c>
      <c r="L65" s="2" t="s">
        <v>288</v>
      </c>
    </row>
    <row r="66" spans="1:12" x14ac:dyDescent="0.2">
      <c r="A66" s="11">
        <v>82058</v>
      </c>
      <c r="B66">
        <v>82178</v>
      </c>
      <c r="C66" t="s">
        <v>146</v>
      </c>
      <c r="D66">
        <v>-3.4412537475631502</v>
      </c>
      <c r="E66" s="1" t="s">
        <v>146</v>
      </c>
      <c r="F66" s="2" t="s">
        <v>66</v>
      </c>
      <c r="G66" s="2" t="s">
        <v>165</v>
      </c>
      <c r="H66" s="2" t="s">
        <v>163</v>
      </c>
      <c r="I66" s="2"/>
      <c r="J66" s="2" t="s">
        <v>667</v>
      </c>
      <c r="K66" t="s">
        <v>666</v>
      </c>
      <c r="L66" s="2" t="s">
        <v>586</v>
      </c>
    </row>
    <row r="67" spans="1:12" x14ac:dyDescent="0.2">
      <c r="B67">
        <v>83069</v>
      </c>
      <c r="C67" t="s">
        <v>147</v>
      </c>
      <c r="D67">
        <v>-3.9605863430281301</v>
      </c>
      <c r="E67" s="1" t="s">
        <v>147</v>
      </c>
      <c r="F67" s="2" t="s">
        <v>67</v>
      </c>
      <c r="G67" s="2" t="s">
        <v>173</v>
      </c>
      <c r="H67" s="2" t="s">
        <v>163</v>
      </c>
      <c r="I67" s="2"/>
      <c r="K67" t="s">
        <v>669</v>
      </c>
      <c r="L67" s="2" t="s">
        <v>289</v>
      </c>
    </row>
    <row r="68" spans="1:12" x14ac:dyDescent="0.2">
      <c r="A68" s="10">
        <v>83142</v>
      </c>
      <c r="B68">
        <v>83142</v>
      </c>
      <c r="C68" t="s">
        <v>148</v>
      </c>
      <c r="D68">
        <v>-3.3075940195197502</v>
      </c>
      <c r="E68" s="1" t="s">
        <v>148</v>
      </c>
      <c r="F68" s="2" t="s">
        <v>68</v>
      </c>
      <c r="G68" s="2" t="s">
        <v>246</v>
      </c>
      <c r="H68" s="2" t="s">
        <v>163</v>
      </c>
      <c r="I68" s="2" t="s">
        <v>247</v>
      </c>
      <c r="K68" t="s">
        <v>670</v>
      </c>
      <c r="L68" s="2" t="s">
        <v>289</v>
      </c>
    </row>
    <row r="69" spans="1:12" x14ac:dyDescent="0.2">
      <c r="A69" s="10">
        <v>83692</v>
      </c>
      <c r="B69">
        <v>83692</v>
      </c>
      <c r="C69" t="s">
        <v>149</v>
      </c>
      <c r="D69">
        <v>-3.0583360941306799</v>
      </c>
      <c r="E69" s="1" t="s">
        <v>149</v>
      </c>
      <c r="F69" s="2" t="s">
        <v>187</v>
      </c>
      <c r="G69" s="2" t="s">
        <v>188</v>
      </c>
      <c r="H69" s="2" t="s">
        <v>163</v>
      </c>
      <c r="I69" s="2"/>
      <c r="K69" t="s">
        <v>671</v>
      </c>
      <c r="L69" s="2" t="s">
        <v>290</v>
      </c>
    </row>
    <row r="70" spans="1:12" x14ac:dyDescent="0.2">
      <c r="A70" s="10">
        <v>84271</v>
      </c>
      <c r="B70">
        <v>84271</v>
      </c>
      <c r="C70" t="s">
        <v>150</v>
      </c>
      <c r="D70">
        <v>-3.76341323734859</v>
      </c>
      <c r="E70" s="1" t="s">
        <v>150</v>
      </c>
      <c r="F70" s="2" t="s">
        <v>69</v>
      </c>
      <c r="G70" s="2" t="s">
        <v>205</v>
      </c>
      <c r="H70" s="2" t="s">
        <v>163</v>
      </c>
      <c r="I70" s="2"/>
      <c r="J70" s="2" t="s">
        <v>689</v>
      </c>
      <c r="K70" t="s">
        <v>672</v>
      </c>
      <c r="L70" s="2" t="s">
        <v>290</v>
      </c>
    </row>
    <row r="71" spans="1:12" x14ac:dyDescent="0.2">
      <c r="A71" s="10"/>
      <c r="B71">
        <v>85884</v>
      </c>
      <c r="C71" t="s">
        <v>151</v>
      </c>
      <c r="D71">
        <v>-3.5310965647901398</v>
      </c>
      <c r="E71" s="1" t="s">
        <v>151</v>
      </c>
      <c r="F71" s="2" t="s">
        <v>70</v>
      </c>
      <c r="G71" s="2" t="s">
        <v>179</v>
      </c>
      <c r="H71" s="2" t="s">
        <v>163</v>
      </c>
      <c r="I71" s="2"/>
      <c r="J71" s="2" t="s">
        <v>673</v>
      </c>
    </row>
    <row r="72" spans="1:12" x14ac:dyDescent="0.2">
      <c r="A72" s="10">
        <v>86644</v>
      </c>
      <c r="B72">
        <v>86644</v>
      </c>
      <c r="C72" t="s">
        <v>152</v>
      </c>
      <c r="D72">
        <v>-7.33976970863087</v>
      </c>
      <c r="E72" s="1" t="s">
        <v>152</v>
      </c>
      <c r="F72" s="2" t="s">
        <v>71</v>
      </c>
      <c r="G72" s="2" t="s">
        <v>198</v>
      </c>
      <c r="H72" s="2" t="s">
        <v>163</v>
      </c>
      <c r="I72" s="2"/>
      <c r="J72" s="2" t="s">
        <v>617</v>
      </c>
      <c r="K72" t="s">
        <v>602</v>
      </c>
      <c r="L72" s="2" t="s">
        <v>289</v>
      </c>
    </row>
    <row r="73" spans="1:12" x14ac:dyDescent="0.2">
      <c r="A73" s="10">
        <v>89091</v>
      </c>
      <c r="B73">
        <v>89091</v>
      </c>
      <c r="C73" t="s">
        <v>153</v>
      </c>
      <c r="D73">
        <v>-5.6486806286812401</v>
      </c>
      <c r="E73" s="1" t="s">
        <v>153</v>
      </c>
      <c r="F73" s="2" t="s">
        <v>72</v>
      </c>
      <c r="G73" s="2" t="s">
        <v>197</v>
      </c>
      <c r="H73" s="2" t="s">
        <v>163</v>
      </c>
      <c r="I73" s="2"/>
      <c r="J73" s="2" t="s">
        <v>721</v>
      </c>
      <c r="K73" t="s">
        <v>674</v>
      </c>
      <c r="L73" s="2" t="s">
        <v>289</v>
      </c>
    </row>
    <row r="74" spans="1:12" x14ac:dyDescent="0.2">
      <c r="A74" s="10">
        <v>96827</v>
      </c>
      <c r="B74">
        <v>96827</v>
      </c>
      <c r="C74" t="s">
        <v>154</v>
      </c>
      <c r="D74">
        <v>-3.5984838008282898</v>
      </c>
      <c r="E74" s="1" t="s">
        <v>154</v>
      </c>
      <c r="F74" s="2" t="s">
        <v>73</v>
      </c>
      <c r="G74" s="2" t="s">
        <v>267</v>
      </c>
      <c r="H74" s="2" t="s">
        <v>163</v>
      </c>
      <c r="I74" s="2" t="s">
        <v>268</v>
      </c>
      <c r="J74" s="2" t="s">
        <v>729</v>
      </c>
      <c r="K74" t="s">
        <v>675</v>
      </c>
      <c r="L74" s="2" t="s">
        <v>290</v>
      </c>
    </row>
    <row r="75" spans="1:12" x14ac:dyDescent="0.2">
      <c r="A75" s="10">
        <v>97476</v>
      </c>
      <c r="B75">
        <v>97476</v>
      </c>
      <c r="C75" t="s">
        <v>155</v>
      </c>
      <c r="D75">
        <v>-8.0819485133838</v>
      </c>
      <c r="E75" s="1" t="s">
        <v>155</v>
      </c>
      <c r="F75" s="2" t="s">
        <v>74</v>
      </c>
      <c r="G75" s="2" t="s">
        <v>216</v>
      </c>
      <c r="H75" s="2" t="s">
        <v>163</v>
      </c>
      <c r="I75" s="2" t="s">
        <v>217</v>
      </c>
      <c r="J75" s="2" t="s">
        <v>603</v>
      </c>
      <c r="K75" t="s">
        <v>604</v>
      </c>
      <c r="L75" s="2" t="s">
        <v>287</v>
      </c>
    </row>
    <row r="76" spans="1:12" x14ac:dyDescent="0.2">
      <c r="A76" s="11">
        <v>99419</v>
      </c>
      <c r="B76">
        <v>98920</v>
      </c>
      <c r="C76" t="s">
        <v>156</v>
      </c>
      <c r="D76">
        <v>-8.0006346797641807</v>
      </c>
      <c r="E76" s="1" t="s">
        <v>156</v>
      </c>
      <c r="F76" s="2" t="s">
        <v>75</v>
      </c>
      <c r="G76" s="2" t="s">
        <v>164</v>
      </c>
      <c r="H76" s="2" t="s">
        <v>163</v>
      </c>
      <c r="I76" s="2"/>
      <c r="J76" s="2" t="s">
        <v>689</v>
      </c>
      <c r="K76" t="s">
        <v>605</v>
      </c>
      <c r="L76" t="s">
        <v>586</v>
      </c>
    </row>
    <row r="77" spans="1:12" x14ac:dyDescent="0.2">
      <c r="A77" s="10">
        <v>99634</v>
      </c>
      <c r="B77">
        <v>99634</v>
      </c>
      <c r="C77" t="s">
        <v>157</v>
      </c>
      <c r="D77">
        <v>-3.5939644575402898</v>
      </c>
      <c r="E77" s="1" t="s">
        <v>157</v>
      </c>
      <c r="F77" s="2" t="s">
        <v>76</v>
      </c>
      <c r="G77" s="2" t="s">
        <v>193</v>
      </c>
      <c r="H77" s="2" t="s">
        <v>163</v>
      </c>
      <c r="I77" s="2"/>
      <c r="J77" s="2" t="s">
        <v>622</v>
      </c>
      <c r="K77" t="s">
        <v>676</v>
      </c>
      <c r="L77" s="2" t="s">
        <v>289</v>
      </c>
    </row>
    <row r="78" spans="1:12" x14ac:dyDescent="0.2">
      <c r="A78" s="10"/>
      <c r="B78">
        <v>99998</v>
      </c>
      <c r="C78" t="s">
        <v>158</v>
      </c>
      <c r="D78">
        <v>-7.0604260706174902</v>
      </c>
      <c r="E78" s="1" t="s">
        <v>158</v>
      </c>
      <c r="F78" s="2" t="s">
        <v>77</v>
      </c>
      <c r="G78" s="2" t="s">
        <v>242</v>
      </c>
      <c r="H78" s="2" t="s">
        <v>163</v>
      </c>
      <c r="I78" s="2" t="s">
        <v>243</v>
      </c>
      <c r="J78" s="2" t="s">
        <v>730</v>
      </c>
      <c r="K78" t="s">
        <v>606</v>
      </c>
      <c r="L78" s="2" t="s">
        <v>293</v>
      </c>
    </row>
    <row r="79" spans="1:12" x14ac:dyDescent="0.2">
      <c r="A79" s="10">
        <v>100094</v>
      </c>
      <c r="B79">
        <v>100094</v>
      </c>
      <c r="C79" t="s">
        <v>78</v>
      </c>
      <c r="D79">
        <v>-3.4119335686758401</v>
      </c>
      <c r="E79" s="1" t="s">
        <v>78</v>
      </c>
      <c r="F79" s="2" t="s">
        <v>0</v>
      </c>
      <c r="G79" s="2" t="s">
        <v>186</v>
      </c>
      <c r="H79" s="2" t="s">
        <v>163</v>
      </c>
      <c r="I79" s="2"/>
      <c r="J79" s="2" t="s">
        <v>731</v>
      </c>
      <c r="K79" t="s">
        <v>677</v>
      </c>
      <c r="L79" s="2" t="s">
        <v>289</v>
      </c>
    </row>
    <row r="80" spans="1:12" x14ac:dyDescent="0.2">
      <c r="A80" s="10">
        <v>100102</v>
      </c>
      <c r="B80">
        <v>100102</v>
      </c>
      <c r="C80" t="s">
        <v>79</v>
      </c>
      <c r="D80">
        <v>-5.1474658963630997</v>
      </c>
      <c r="E80" s="1" t="s">
        <v>79</v>
      </c>
      <c r="F80" s="2" t="s">
        <v>1</v>
      </c>
      <c r="G80" s="2" t="s">
        <v>195</v>
      </c>
      <c r="H80" s="2" t="s">
        <v>163</v>
      </c>
      <c r="I80" s="2"/>
      <c r="J80" s="2" t="s">
        <v>732</v>
      </c>
      <c r="K80" t="s">
        <v>678</v>
      </c>
      <c r="L80" s="2" t="s">
        <v>292</v>
      </c>
    </row>
    <row r="81" spans="1:13" x14ac:dyDescent="0.2">
      <c r="A81" s="10">
        <v>100984</v>
      </c>
      <c r="B81">
        <v>100984</v>
      </c>
      <c r="C81" t="s">
        <v>80</v>
      </c>
      <c r="D81">
        <v>-3.5872566712171401</v>
      </c>
      <c r="E81" s="1" t="s">
        <v>80</v>
      </c>
      <c r="F81" s="2" t="s">
        <v>2</v>
      </c>
      <c r="G81" s="2" t="s">
        <v>168</v>
      </c>
      <c r="H81" s="2" t="s">
        <v>163</v>
      </c>
      <c r="I81" s="2"/>
      <c r="J81" s="2" t="s">
        <v>717</v>
      </c>
      <c r="K81" t="s">
        <v>679</v>
      </c>
      <c r="L81" s="2" t="s">
        <v>289</v>
      </c>
    </row>
    <row r="82" spans="1:13" x14ac:dyDescent="0.2">
      <c r="A82" s="11">
        <v>102220</v>
      </c>
      <c r="B82">
        <v>103010</v>
      </c>
      <c r="C82" t="s">
        <v>81</v>
      </c>
      <c r="D82">
        <v>-3.57389881091059</v>
      </c>
      <c r="E82" s="1" t="s">
        <v>81</v>
      </c>
      <c r="F82" s="2" t="s">
        <v>3</v>
      </c>
      <c r="G82" s="2" t="s">
        <v>224</v>
      </c>
      <c r="H82" s="2" t="s">
        <v>163</v>
      </c>
      <c r="I82" s="2" t="s">
        <v>225</v>
      </c>
      <c r="J82" s="2" t="s">
        <v>733</v>
      </c>
      <c r="K82" t="s">
        <v>680</v>
      </c>
      <c r="L82" s="2" t="s">
        <v>289</v>
      </c>
    </row>
    <row r="83" spans="1:13" x14ac:dyDescent="0.2">
      <c r="A83" s="11"/>
      <c r="B83">
        <v>103454</v>
      </c>
      <c r="C83" t="s">
        <v>82</v>
      </c>
      <c r="D83">
        <v>-4.5563404349515402</v>
      </c>
      <c r="E83" s="1" t="s">
        <v>82</v>
      </c>
      <c r="F83" s="2" t="s">
        <v>4</v>
      </c>
      <c r="G83" s="2" t="s">
        <v>166</v>
      </c>
      <c r="H83" s="2" t="s">
        <v>163</v>
      </c>
      <c r="I83" s="2"/>
      <c r="J83" s="2" t="s">
        <v>673</v>
      </c>
    </row>
    <row r="84" spans="1:13" x14ac:dyDescent="0.2">
      <c r="A84" s="12"/>
      <c r="B84">
        <v>104424</v>
      </c>
      <c r="C84" t="s">
        <v>83</v>
      </c>
      <c r="D84">
        <v>-3.0304401382724899</v>
      </c>
      <c r="E84" s="1" t="s">
        <v>83</v>
      </c>
      <c r="F84" s="2" t="s">
        <v>5</v>
      </c>
      <c r="G84" s="2" t="s">
        <v>203</v>
      </c>
      <c r="H84" s="2" t="s">
        <v>163</v>
      </c>
      <c r="I84" s="2"/>
      <c r="J84" s="2" t="s">
        <v>689</v>
      </c>
      <c r="K84" t="s">
        <v>681</v>
      </c>
      <c r="L84" s="2" t="s">
        <v>593</v>
      </c>
    </row>
    <row r="85" spans="1:13" x14ac:dyDescent="0.2">
      <c r="A85" s="10">
        <v>104934</v>
      </c>
      <c r="B85">
        <v>104934</v>
      </c>
      <c r="C85" t="s">
        <v>84</v>
      </c>
      <c r="D85">
        <v>-3.0379419256636799</v>
      </c>
      <c r="E85" s="1" t="s">
        <v>84</v>
      </c>
      <c r="F85" s="2" t="s">
        <v>6</v>
      </c>
      <c r="G85" s="2" t="s">
        <v>182</v>
      </c>
      <c r="H85" s="2" t="s">
        <v>163</v>
      </c>
      <c r="I85" s="2"/>
      <c r="J85" s="2"/>
      <c r="K85" t="s">
        <v>734</v>
      </c>
      <c r="L85" s="2" t="s">
        <v>593</v>
      </c>
    </row>
    <row r="86" spans="1:13" x14ac:dyDescent="0.2">
      <c r="A86" s="11" t="s">
        <v>803</v>
      </c>
      <c r="E86" s="1"/>
      <c r="F86" s="2"/>
      <c r="G86" s="2"/>
      <c r="H86" s="2"/>
      <c r="I86" s="2"/>
      <c r="J86" s="2"/>
      <c r="K86" t="s">
        <v>683</v>
      </c>
      <c r="L86" s="2" t="s">
        <v>684</v>
      </c>
      <c r="M86" t="s">
        <v>682</v>
      </c>
    </row>
    <row r="87" spans="1:13" x14ac:dyDescent="0.2">
      <c r="E87" s="1"/>
      <c r="F87" s="2"/>
      <c r="G87" s="2"/>
      <c r="H87" s="2"/>
      <c r="I87" s="2"/>
      <c r="K87" t="s">
        <v>586</v>
      </c>
      <c r="L87">
        <f>COUNTIF(L2:L85,"K")</f>
        <v>10</v>
      </c>
      <c r="M87">
        <f>L87/L100</f>
        <v>0.12987012987012986</v>
      </c>
    </row>
    <row r="88" spans="1:13" x14ac:dyDescent="0.2">
      <c r="E88" s="1"/>
      <c r="F88" s="2"/>
      <c r="G88" s="2"/>
      <c r="H88" s="2"/>
      <c r="I88" s="2"/>
      <c r="K88" t="s">
        <v>290</v>
      </c>
      <c r="L88">
        <f>COUNTIF(L2:L86,"D")</f>
        <v>12</v>
      </c>
      <c r="M88" s="3">
        <f>L88/L100</f>
        <v>0.15584415584415584</v>
      </c>
    </row>
    <row r="89" spans="1:13" x14ac:dyDescent="0.2">
      <c r="E89" s="1"/>
      <c r="F89" s="2"/>
      <c r="G89" s="2"/>
      <c r="H89" s="2"/>
      <c r="I89" s="2"/>
      <c r="K89" t="s">
        <v>289</v>
      </c>
      <c r="L89">
        <f>COUNTIF(L2:L87,"E")</f>
        <v>19</v>
      </c>
      <c r="M89" s="3">
        <f>L89/L100</f>
        <v>0.24675324675324675</v>
      </c>
    </row>
    <row r="90" spans="1:13" x14ac:dyDescent="0.2">
      <c r="E90" s="1"/>
      <c r="F90" s="2"/>
      <c r="G90" s="2"/>
      <c r="H90" s="2"/>
      <c r="I90" s="2"/>
      <c r="K90" t="s">
        <v>293</v>
      </c>
      <c r="L90">
        <f>COUNTIF(L2:L85,"G")</f>
        <v>7</v>
      </c>
      <c r="M90" s="3">
        <f>L90/L100</f>
        <v>9.0909090909090912E-2</v>
      </c>
    </row>
    <row r="91" spans="1:13" x14ac:dyDescent="0.2">
      <c r="E91" s="1"/>
      <c r="F91" s="2"/>
      <c r="G91" s="2"/>
      <c r="H91" s="2"/>
      <c r="I91" s="2"/>
      <c r="K91" t="s">
        <v>591</v>
      </c>
      <c r="L91">
        <f>COUNTIF(L2:L86,"H")</f>
        <v>3</v>
      </c>
      <c r="M91" s="3">
        <f>L91/L100</f>
        <v>3.896103896103896E-2</v>
      </c>
    </row>
    <row r="92" spans="1:13" x14ac:dyDescent="0.2">
      <c r="E92" s="1"/>
      <c r="F92" s="2"/>
      <c r="G92" s="2"/>
      <c r="H92" s="2"/>
      <c r="I92" s="2"/>
      <c r="K92" t="s">
        <v>593</v>
      </c>
      <c r="L92">
        <f>COUNTIF(L2:L87,"S")</f>
        <v>11</v>
      </c>
      <c r="M92" s="3">
        <f>L92/L100</f>
        <v>0.14285714285714285</v>
      </c>
    </row>
    <row r="93" spans="1:13" x14ac:dyDescent="0.2">
      <c r="E93" s="1"/>
      <c r="F93" s="2"/>
      <c r="G93" s="2"/>
      <c r="H93" s="2"/>
      <c r="I93" s="2"/>
      <c r="K93" t="s">
        <v>291</v>
      </c>
      <c r="L93">
        <f>COUNTIF(L2:L88,"Q")</f>
        <v>2</v>
      </c>
      <c r="M93" s="3">
        <f>L93/L100</f>
        <v>2.5974025974025976E-2</v>
      </c>
    </row>
    <row r="94" spans="1:13" x14ac:dyDescent="0.2">
      <c r="E94" s="1"/>
      <c r="F94" s="2"/>
      <c r="G94" s="2"/>
      <c r="H94" s="2"/>
      <c r="I94" s="2"/>
      <c r="K94" t="s">
        <v>292</v>
      </c>
      <c r="L94">
        <f>COUNTIF(L2:L89,"N")</f>
        <v>4</v>
      </c>
      <c r="M94" s="3">
        <f>L94/L100</f>
        <v>5.1948051948051951E-2</v>
      </c>
    </row>
    <row r="95" spans="1:13" x14ac:dyDescent="0.2">
      <c r="E95" s="1"/>
      <c r="F95" s="2"/>
      <c r="G95" s="2"/>
      <c r="H95" s="2"/>
      <c r="I95" s="2"/>
      <c r="K95" t="s">
        <v>625</v>
      </c>
      <c r="L95">
        <f>COUNTIF(L2:L90,"T")</f>
        <v>2</v>
      </c>
      <c r="M95" s="3">
        <f>L95/L100</f>
        <v>2.5974025974025976E-2</v>
      </c>
    </row>
    <row r="96" spans="1:13" x14ac:dyDescent="0.2">
      <c r="E96" s="1"/>
      <c r="F96" s="2"/>
      <c r="G96" s="2"/>
      <c r="H96" s="2"/>
      <c r="I96" s="2"/>
      <c r="K96" t="s">
        <v>595</v>
      </c>
      <c r="L96">
        <f>COUNTIF(L2:L91,"P")</f>
        <v>4</v>
      </c>
      <c r="M96" s="3">
        <f>L96/L100</f>
        <v>5.1948051948051951E-2</v>
      </c>
    </row>
    <row r="97" spans="5:13" x14ac:dyDescent="0.2">
      <c r="E97" s="1"/>
      <c r="F97" s="2"/>
      <c r="G97" s="2"/>
      <c r="H97" s="2"/>
      <c r="I97" s="2"/>
      <c r="K97" t="s">
        <v>287</v>
      </c>
      <c r="L97">
        <f>COUNTIF(L2:L92,"M")</f>
        <v>1</v>
      </c>
      <c r="M97" s="3">
        <f>L97/L100</f>
        <v>1.2987012987012988E-2</v>
      </c>
    </row>
    <row r="98" spans="5:13" x14ac:dyDescent="0.2">
      <c r="E98" s="1"/>
      <c r="F98" s="2"/>
      <c r="G98" s="2"/>
      <c r="H98" s="2"/>
      <c r="I98" s="2"/>
      <c r="K98" t="s">
        <v>661</v>
      </c>
      <c r="L98">
        <f>COUNTIF(L2:L93,"V")</f>
        <v>1</v>
      </c>
      <c r="M98" s="3">
        <f>L98/L100</f>
        <v>1.2987012987012988E-2</v>
      </c>
    </row>
    <row r="99" spans="5:13" x14ac:dyDescent="0.2">
      <c r="E99" s="1"/>
      <c r="F99" s="2"/>
      <c r="G99" s="2"/>
      <c r="H99" s="2"/>
      <c r="I99" s="2"/>
      <c r="K99" t="s">
        <v>288</v>
      </c>
      <c r="L99">
        <f>COUNTIF(L2:L94,"F")</f>
        <v>1</v>
      </c>
      <c r="M99" s="3">
        <f>L99/L100</f>
        <v>1.2987012987012988E-2</v>
      </c>
    </row>
    <row r="100" spans="5:13" x14ac:dyDescent="0.2">
      <c r="E100" s="1"/>
      <c r="F100" s="2"/>
      <c r="G100" s="2"/>
      <c r="H100" s="2"/>
      <c r="I100" s="2"/>
      <c r="K100" t="s">
        <v>651</v>
      </c>
      <c r="L100">
        <f>SUM(L87:L99)</f>
        <v>77</v>
      </c>
      <c r="M100">
        <f>SUM(M87:M99)</f>
        <v>1</v>
      </c>
    </row>
    <row r="101" spans="5:13" x14ac:dyDescent="0.2">
      <c r="E101" s="1"/>
      <c r="F101" s="2"/>
      <c r="G101" s="2"/>
      <c r="H101" s="2"/>
      <c r="I101" s="2"/>
    </row>
    <row r="102" spans="5:13" x14ac:dyDescent="0.2">
      <c r="E102" s="1"/>
      <c r="F102" s="2"/>
      <c r="G102" s="2"/>
      <c r="H102" s="2"/>
      <c r="I102" s="2"/>
    </row>
    <row r="103" spans="5:13" x14ac:dyDescent="0.2">
      <c r="E103" s="1"/>
      <c r="F103" s="2"/>
      <c r="G103" s="2"/>
      <c r="H103" s="2"/>
      <c r="I103" s="2"/>
    </row>
    <row r="104" spans="5:13" x14ac:dyDescent="0.2">
      <c r="E104" s="1"/>
      <c r="F104" s="2"/>
      <c r="G104" s="2"/>
      <c r="H104" s="2"/>
      <c r="I104" s="2"/>
    </row>
    <row r="105" spans="5:13" x14ac:dyDescent="0.2">
      <c r="E105" s="1"/>
      <c r="F105" s="2"/>
      <c r="G105" s="2"/>
      <c r="H105" s="2"/>
      <c r="I105" s="2"/>
    </row>
    <row r="106" spans="5:13" x14ac:dyDescent="0.2">
      <c r="E106" s="1"/>
      <c r="F106" s="2"/>
      <c r="G106" s="2"/>
      <c r="H106" s="2"/>
      <c r="I106" s="2"/>
    </row>
    <row r="107" spans="5:13" x14ac:dyDescent="0.2">
      <c r="E107" s="1"/>
      <c r="F107" s="2"/>
      <c r="G107" s="2"/>
      <c r="H107" s="2"/>
      <c r="I107" s="2"/>
    </row>
    <row r="108" spans="5:13" x14ac:dyDescent="0.2">
      <c r="E108" s="1"/>
      <c r="F108" s="2"/>
      <c r="G108" s="2"/>
      <c r="H108" s="2"/>
      <c r="I108" s="2"/>
    </row>
    <row r="109" spans="5:13" x14ac:dyDescent="0.2">
      <c r="E109" s="1"/>
      <c r="F109" s="2"/>
      <c r="G109" s="2"/>
      <c r="H109" s="2"/>
      <c r="I109" s="2"/>
    </row>
    <row r="110" spans="5:13" x14ac:dyDescent="0.2">
      <c r="E110" s="1"/>
      <c r="F110" s="2"/>
      <c r="G110" s="2"/>
      <c r="H110" s="2"/>
      <c r="I110" s="2"/>
    </row>
    <row r="111" spans="5:13" x14ac:dyDescent="0.2">
      <c r="E111" s="1"/>
      <c r="F111" s="2"/>
      <c r="G111" s="2"/>
      <c r="H111" s="2"/>
      <c r="I111" s="2"/>
    </row>
    <row r="112" spans="5:13" x14ac:dyDescent="0.2">
      <c r="E112" s="1"/>
      <c r="F112" s="2"/>
      <c r="G112" s="2"/>
      <c r="H112" s="2"/>
      <c r="I112" s="2"/>
    </row>
    <row r="113" spans="5:9" x14ac:dyDescent="0.2">
      <c r="E113" s="1"/>
      <c r="F113" s="2"/>
      <c r="G113" s="2"/>
      <c r="H113" s="2"/>
      <c r="I113" s="2"/>
    </row>
    <row r="114" spans="5:9" x14ac:dyDescent="0.2">
      <c r="E114" s="1"/>
      <c r="F114" s="2"/>
      <c r="G114" s="2"/>
      <c r="H114" s="2"/>
      <c r="I114" s="2"/>
    </row>
    <row r="115" spans="5:9" x14ac:dyDescent="0.2">
      <c r="E115" s="1"/>
      <c r="F115" s="2"/>
      <c r="G115" s="2"/>
      <c r="H115" s="2"/>
      <c r="I115" s="2"/>
    </row>
    <row r="116" spans="5:9" x14ac:dyDescent="0.2">
      <c r="E116" s="1"/>
      <c r="F116" s="2"/>
      <c r="G116" s="2"/>
      <c r="H116" s="2"/>
      <c r="I116" s="2"/>
    </row>
    <row r="117" spans="5:9" x14ac:dyDescent="0.2">
      <c r="E117" s="1"/>
      <c r="F117" s="2"/>
      <c r="G117" s="2"/>
      <c r="H117" s="2"/>
      <c r="I117" s="2"/>
    </row>
    <row r="118" spans="5:9" x14ac:dyDescent="0.2">
      <c r="E118" s="1"/>
      <c r="F118" s="2"/>
      <c r="G118" s="2"/>
      <c r="H118" s="2"/>
      <c r="I118" s="2"/>
    </row>
    <row r="119" spans="5:9" x14ac:dyDescent="0.2">
      <c r="E119" s="1"/>
      <c r="F119" s="2"/>
      <c r="G119" s="2"/>
      <c r="H119" s="2"/>
      <c r="I119" s="2"/>
    </row>
    <row r="120" spans="5:9" x14ac:dyDescent="0.2">
      <c r="E120" s="1"/>
      <c r="F120" s="2"/>
      <c r="G120" s="2"/>
      <c r="H120" s="2"/>
      <c r="I120" s="2"/>
    </row>
    <row r="121" spans="5:9" x14ac:dyDescent="0.2">
      <c r="E121" s="1"/>
      <c r="F121" s="2"/>
      <c r="G121" s="2"/>
      <c r="H121" s="2"/>
      <c r="I121" s="2"/>
    </row>
    <row r="122" spans="5:9" x14ac:dyDescent="0.2">
      <c r="E122" s="1"/>
      <c r="F122" s="2"/>
      <c r="G122" s="2"/>
      <c r="H122" s="2"/>
      <c r="I122" s="2"/>
    </row>
    <row r="123" spans="5:9" x14ac:dyDescent="0.2">
      <c r="E123" s="1"/>
      <c r="F123" s="2"/>
      <c r="G123" s="2"/>
      <c r="H123" s="2"/>
      <c r="I123" s="2"/>
    </row>
    <row r="124" spans="5:9" x14ac:dyDescent="0.2">
      <c r="E124" s="1"/>
      <c r="F124" s="2"/>
      <c r="G124" s="2"/>
      <c r="H124" s="2"/>
      <c r="I124" s="2"/>
    </row>
    <row r="125" spans="5:9" x14ac:dyDescent="0.2">
      <c r="E125" s="1"/>
      <c r="F125" s="2"/>
      <c r="G125" s="2"/>
      <c r="H125" s="2"/>
      <c r="I125" s="2"/>
    </row>
    <row r="126" spans="5:9" x14ac:dyDescent="0.2">
      <c r="E126" s="1"/>
      <c r="F126" s="2"/>
      <c r="G126" s="2"/>
      <c r="H126" s="2"/>
      <c r="I126" s="2"/>
    </row>
    <row r="127" spans="5:9" x14ac:dyDescent="0.2">
      <c r="E127" s="1"/>
      <c r="F127" s="2"/>
      <c r="G127" s="2"/>
      <c r="H127" s="2"/>
      <c r="I127" s="2"/>
    </row>
    <row r="128" spans="5:9" x14ac:dyDescent="0.2">
      <c r="E128" s="1"/>
      <c r="F128" s="2"/>
      <c r="G128" s="2"/>
      <c r="H128" s="2"/>
      <c r="I128" s="2"/>
    </row>
    <row r="129" spans="5:9" x14ac:dyDescent="0.2">
      <c r="E129" s="1"/>
      <c r="F129" s="2"/>
      <c r="G129" s="2"/>
      <c r="H129" s="2"/>
      <c r="I129" s="2"/>
    </row>
    <row r="130" spans="5:9" x14ac:dyDescent="0.2">
      <c r="E130" s="1"/>
      <c r="F130" s="2"/>
      <c r="G130" s="2"/>
      <c r="H130" s="2"/>
      <c r="I130" s="2"/>
    </row>
    <row r="131" spans="5:9" x14ac:dyDescent="0.2">
      <c r="E131" s="1"/>
      <c r="F131" s="2"/>
      <c r="G131" s="2"/>
      <c r="H131" s="2"/>
      <c r="I131" s="2"/>
    </row>
    <row r="132" spans="5:9" x14ac:dyDescent="0.2">
      <c r="E132" s="1"/>
      <c r="F132" s="2"/>
      <c r="G132" s="2"/>
      <c r="H132" s="2"/>
      <c r="I132" s="2"/>
    </row>
    <row r="133" spans="5:9" x14ac:dyDescent="0.2">
      <c r="E133" s="1"/>
      <c r="F133" s="2"/>
      <c r="G133" s="2"/>
      <c r="H133" s="2"/>
      <c r="I133" s="2"/>
    </row>
    <row r="134" spans="5:9" x14ac:dyDescent="0.2">
      <c r="E134" s="1"/>
      <c r="F134" s="2"/>
      <c r="G134" s="2"/>
      <c r="H134" s="2"/>
      <c r="I134" s="2"/>
    </row>
    <row r="135" spans="5:9" x14ac:dyDescent="0.2">
      <c r="E135" s="1"/>
      <c r="F135" s="2"/>
      <c r="G135" s="2"/>
      <c r="H135" s="2"/>
      <c r="I135" s="2"/>
    </row>
    <row r="136" spans="5:9" x14ac:dyDescent="0.2">
      <c r="E136" s="1"/>
      <c r="F136" s="2"/>
      <c r="G136" s="2"/>
      <c r="H136" s="2"/>
      <c r="I136" s="2"/>
    </row>
    <row r="137" spans="5:9" x14ac:dyDescent="0.2">
      <c r="E137" s="1"/>
      <c r="F137" s="2"/>
      <c r="G137" s="2"/>
      <c r="H137" s="2"/>
      <c r="I137" s="2"/>
    </row>
    <row r="138" spans="5:9" x14ac:dyDescent="0.2">
      <c r="E138" s="1"/>
      <c r="F138" s="2"/>
      <c r="G138" s="2"/>
      <c r="H138" s="2"/>
      <c r="I138" s="2"/>
    </row>
    <row r="139" spans="5:9" x14ac:dyDescent="0.2">
      <c r="E139" s="1"/>
      <c r="F139" s="2"/>
      <c r="G139" s="2"/>
      <c r="H139" s="2"/>
      <c r="I139" s="2"/>
    </row>
  </sheetData>
  <sortState ref="A2:A62">
    <sortCondition ref="A2"/>
  </sortState>
  <hyperlinks>
    <hyperlink ref="E43" r:id="rId1"/>
    <hyperlink ref="E76" r:id="rId2"/>
    <hyperlink ref="E66" r:id="rId3"/>
    <hyperlink ref="E83" r:id="rId4"/>
    <hyperlink ref="E34" r:id="rId5"/>
    <hyperlink ref="E81" r:id="rId6"/>
    <hyperlink ref="E37" r:id="rId7"/>
    <hyperlink ref="E27" r:id="rId8"/>
    <hyperlink ref="E36" r:id="rId9"/>
    <hyperlink ref="E16" r:id="rId10"/>
    <hyperlink ref="E67" r:id="rId11"/>
    <hyperlink ref="E48" r:id="rId12"/>
    <hyperlink ref="E13" r:id="rId13"/>
    <hyperlink ref="E7" r:id="rId14"/>
    <hyperlink ref="E2" r:id="rId15"/>
    <hyperlink ref="E35" r:id="rId16"/>
    <hyperlink ref="E71" r:id="rId17"/>
    <hyperlink ref="E9" r:id="rId18"/>
    <hyperlink ref="E30" r:id="rId19"/>
    <hyperlink ref="E85" r:id="rId20"/>
    <hyperlink ref="E5" r:id="rId21"/>
    <hyperlink ref="E55" r:id="rId22"/>
    <hyperlink ref="E53" r:id="rId23"/>
    <hyperlink ref="E79" r:id="rId24"/>
    <hyperlink ref="E69" r:id="rId25"/>
    <hyperlink ref="E41" r:id="rId26"/>
    <hyperlink ref="E57" r:id="rId27"/>
    <hyperlink ref="E24" r:id="rId28"/>
    <hyperlink ref="E40" r:id="rId29"/>
    <hyperlink ref="E77" r:id="rId30"/>
    <hyperlink ref="E54" r:id="rId31"/>
    <hyperlink ref="E80" r:id="rId32"/>
    <hyperlink ref="E8" r:id="rId33"/>
    <hyperlink ref="E73" r:id="rId34"/>
    <hyperlink ref="E72" r:id="rId35"/>
    <hyperlink ref="E3" r:id="rId36"/>
    <hyperlink ref="E56" r:id="rId37"/>
    <hyperlink ref="E20" r:id="rId38"/>
    <hyperlink ref="E23" r:id="rId39"/>
    <hyperlink ref="E84" r:id="rId40"/>
    <hyperlink ref="E25" r:id="rId41"/>
    <hyperlink ref="E70" r:id="rId42"/>
    <hyperlink ref="E6" r:id="rId43"/>
    <hyperlink ref="E46" r:id="rId44"/>
    <hyperlink ref="E45" r:id="rId45"/>
    <hyperlink ref="E18" r:id="rId46"/>
    <hyperlink ref="E19" r:id="rId47"/>
    <hyperlink ref="E75" r:id="rId48"/>
    <hyperlink ref="E44" r:id="rId49"/>
    <hyperlink ref="E10" r:id="rId50"/>
    <hyperlink ref="E52" r:id="rId51"/>
    <hyperlink ref="E82" r:id="rId52"/>
    <hyperlink ref="E62" r:id="rId53"/>
    <hyperlink ref="E14" r:id="rId54"/>
    <hyperlink ref="E15" r:id="rId55"/>
    <hyperlink ref="E28" r:id="rId56"/>
    <hyperlink ref="E42" r:id="rId57"/>
    <hyperlink ref="E12" r:id="rId58"/>
    <hyperlink ref="E63" r:id="rId59"/>
    <hyperlink ref="E29" r:id="rId60"/>
    <hyperlink ref="E78" r:id="rId61"/>
    <hyperlink ref="E65" r:id="rId62"/>
    <hyperlink ref="E68" r:id="rId63"/>
    <hyperlink ref="E60" r:id="rId64"/>
    <hyperlink ref="E26" r:id="rId65"/>
    <hyperlink ref="E31" r:id="rId66"/>
    <hyperlink ref="E58" r:id="rId67"/>
    <hyperlink ref="E4" r:id="rId68"/>
    <hyperlink ref="E11" r:id="rId69"/>
    <hyperlink ref="E17" r:id="rId70"/>
    <hyperlink ref="E33" r:id="rId71"/>
    <hyperlink ref="E38" r:id="rId72"/>
    <hyperlink ref="E74" r:id="rId73"/>
    <hyperlink ref="E22" r:id="rId74"/>
    <hyperlink ref="E61" r:id="rId75"/>
    <hyperlink ref="E50" r:id="rId76"/>
    <hyperlink ref="E49" r:id="rId77"/>
    <hyperlink ref="E21" r:id="rId78"/>
    <hyperlink ref="E32" r:id="rId79"/>
    <hyperlink ref="E47" r:id="rId80"/>
    <hyperlink ref="E39" r:id="rId81"/>
    <hyperlink ref="E51" r:id="rId82"/>
  </hyperlinks>
  <pageMargins left="0.7" right="0.7" top="0.75" bottom="0.75" header="0.3" footer="0.3"/>
  <pageSetup orientation="portrait" horizontalDpi="0" verticalDpi="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workbookViewId="0">
      <selection activeCell="D20" sqref="D20"/>
    </sheetView>
  </sheetViews>
  <sheetFormatPr baseColWidth="10" defaultRowHeight="16" x14ac:dyDescent="0.2"/>
  <sheetData>
    <row r="1" spans="1:6" x14ac:dyDescent="0.2">
      <c r="A1" t="s">
        <v>159</v>
      </c>
      <c r="B1" t="s">
        <v>382</v>
      </c>
    </row>
    <row r="2" spans="1:6" x14ac:dyDescent="0.2">
      <c r="A2">
        <v>101422</v>
      </c>
      <c r="B2" t="s">
        <v>383</v>
      </c>
      <c r="C2">
        <v>3.1936805081086099</v>
      </c>
      <c r="D2" t="s">
        <v>513</v>
      </c>
      <c r="E2" t="s">
        <v>329</v>
      </c>
      <c r="F2" t="s">
        <v>514</v>
      </c>
    </row>
    <row r="3" spans="1:6" x14ac:dyDescent="0.2">
      <c r="A3">
        <v>13585</v>
      </c>
      <c r="B3" t="s">
        <v>384</v>
      </c>
      <c r="C3">
        <v>3.01067829590531</v>
      </c>
      <c r="D3" t="s">
        <v>515</v>
      </c>
      <c r="E3" t="s">
        <v>329</v>
      </c>
      <c r="F3" t="s">
        <v>516</v>
      </c>
    </row>
    <row r="4" spans="1:6" x14ac:dyDescent="0.2">
      <c r="A4">
        <v>15383</v>
      </c>
      <c r="B4" t="s">
        <v>385</v>
      </c>
      <c r="C4">
        <v>3.4009810978214601</v>
      </c>
      <c r="D4" t="s">
        <v>517</v>
      </c>
      <c r="E4" t="s">
        <v>518</v>
      </c>
      <c r="F4" t="s">
        <v>519</v>
      </c>
    </row>
    <row r="5" spans="1:6" x14ac:dyDescent="0.2">
      <c r="A5">
        <v>15746</v>
      </c>
      <c r="B5" t="s">
        <v>386</v>
      </c>
      <c r="C5">
        <v>8.4916065372332703</v>
      </c>
      <c r="D5" t="s">
        <v>520</v>
      </c>
      <c r="E5" t="s">
        <v>521</v>
      </c>
      <c r="F5" t="s">
        <v>522</v>
      </c>
    </row>
    <row r="6" spans="1:6" x14ac:dyDescent="0.2">
      <c r="A6">
        <v>16815</v>
      </c>
      <c r="B6" t="s">
        <v>387</v>
      </c>
      <c r="C6">
        <v>3.1027334236940902</v>
      </c>
      <c r="D6" t="s">
        <v>523</v>
      </c>
      <c r="E6" t="s">
        <v>329</v>
      </c>
      <c r="F6" t="s">
        <v>524</v>
      </c>
    </row>
    <row r="7" spans="1:6" x14ac:dyDescent="0.2">
      <c r="A7">
        <v>23825</v>
      </c>
      <c r="B7" t="s">
        <v>388</v>
      </c>
      <c r="C7">
        <v>3.3541450394276202</v>
      </c>
      <c r="D7" t="s">
        <v>525</v>
      </c>
      <c r="E7" t="s">
        <v>526</v>
      </c>
      <c r="F7" t="s">
        <v>527</v>
      </c>
    </row>
    <row r="8" spans="1:6" x14ac:dyDescent="0.2">
      <c r="A8">
        <v>25619</v>
      </c>
      <c r="B8" t="s">
        <v>406</v>
      </c>
      <c r="C8">
        <v>3.8930333478812802</v>
      </c>
      <c r="D8" t="s">
        <v>528</v>
      </c>
      <c r="E8" t="s">
        <v>329</v>
      </c>
      <c r="F8" t="s">
        <v>529</v>
      </c>
    </row>
    <row r="9" spans="1:6" x14ac:dyDescent="0.2">
      <c r="A9">
        <v>299</v>
      </c>
      <c r="B9" t="s">
        <v>389</v>
      </c>
      <c r="C9">
        <v>3.3483366445137501</v>
      </c>
      <c r="D9" t="s">
        <v>530</v>
      </c>
      <c r="E9" t="s">
        <v>329</v>
      </c>
      <c r="F9" t="s">
        <v>531</v>
      </c>
    </row>
    <row r="10" spans="1:6" x14ac:dyDescent="0.2">
      <c r="A10">
        <v>3077</v>
      </c>
      <c r="B10" t="s">
        <v>390</v>
      </c>
      <c r="C10">
        <v>3.11807536354865</v>
      </c>
      <c r="D10" t="s">
        <v>532</v>
      </c>
      <c r="E10" t="s">
        <v>329</v>
      </c>
      <c r="F10" t="s">
        <v>533</v>
      </c>
    </row>
    <row r="11" spans="1:6" x14ac:dyDescent="0.2">
      <c r="A11">
        <v>36745</v>
      </c>
      <c r="B11" t="s">
        <v>391</v>
      </c>
      <c r="C11">
        <v>3.54274467091183</v>
      </c>
      <c r="D11" t="s">
        <v>534</v>
      </c>
      <c r="E11" t="s">
        <v>329</v>
      </c>
      <c r="F11" t="s">
        <v>535</v>
      </c>
    </row>
    <row r="12" spans="1:6" x14ac:dyDescent="0.2">
      <c r="A12">
        <v>41915</v>
      </c>
      <c r="B12" t="s">
        <v>22</v>
      </c>
      <c r="C12">
        <v>3.1341140729452102</v>
      </c>
      <c r="D12" t="s">
        <v>100</v>
      </c>
      <c r="E12" t="s">
        <v>536</v>
      </c>
      <c r="F12" t="s">
        <v>537</v>
      </c>
    </row>
    <row r="13" spans="1:6" x14ac:dyDescent="0.2">
      <c r="A13">
        <v>44831</v>
      </c>
      <c r="B13" t="s">
        <v>392</v>
      </c>
      <c r="C13">
        <v>3.4159039537701799</v>
      </c>
      <c r="D13" t="s">
        <v>538</v>
      </c>
      <c r="E13" t="s">
        <v>329</v>
      </c>
      <c r="F13" t="s">
        <v>539</v>
      </c>
    </row>
    <row r="14" spans="1:6" x14ac:dyDescent="0.2">
      <c r="A14">
        <v>52977</v>
      </c>
      <c r="B14" t="s">
        <v>393</v>
      </c>
      <c r="C14">
        <v>3.5896544074993701</v>
      </c>
      <c r="D14" t="s">
        <v>540</v>
      </c>
      <c r="E14" t="s">
        <v>541</v>
      </c>
      <c r="F14" t="s">
        <v>542</v>
      </c>
    </row>
    <row r="15" spans="1:6" x14ac:dyDescent="0.2">
      <c r="A15">
        <v>5792</v>
      </c>
      <c r="B15" t="s">
        <v>394</v>
      </c>
      <c r="C15">
        <v>3.00008928470867</v>
      </c>
      <c r="D15" t="s">
        <v>543</v>
      </c>
      <c r="E15" t="s">
        <v>544</v>
      </c>
      <c r="F15" t="s">
        <v>545</v>
      </c>
    </row>
    <row r="16" spans="1:6" x14ac:dyDescent="0.2">
      <c r="A16">
        <v>58132</v>
      </c>
      <c r="B16" t="s">
        <v>395</v>
      </c>
      <c r="C16">
        <v>4.7548010745460001</v>
      </c>
      <c r="D16" t="s">
        <v>546</v>
      </c>
      <c r="E16" t="s">
        <v>547</v>
      </c>
      <c r="F16" t="s">
        <v>548</v>
      </c>
    </row>
    <row r="17" spans="1:6" x14ac:dyDescent="0.2">
      <c r="A17">
        <v>58651</v>
      </c>
      <c r="B17" t="s">
        <v>396</v>
      </c>
      <c r="C17">
        <v>4.5948155442628602</v>
      </c>
      <c r="D17" t="s">
        <v>549</v>
      </c>
      <c r="E17" t="s">
        <v>550</v>
      </c>
      <c r="F17" t="s">
        <v>551</v>
      </c>
    </row>
    <row r="18" spans="1:6" x14ac:dyDescent="0.2">
      <c r="A18">
        <v>61022</v>
      </c>
      <c r="B18" t="s">
        <v>397</v>
      </c>
      <c r="C18">
        <v>4.5557758010587497</v>
      </c>
      <c r="D18" t="s">
        <v>552</v>
      </c>
      <c r="E18" t="s">
        <v>329</v>
      </c>
      <c r="F18" t="s">
        <v>553</v>
      </c>
    </row>
    <row r="19" spans="1:6" x14ac:dyDescent="0.2">
      <c r="A19">
        <v>6339</v>
      </c>
      <c r="B19" t="s">
        <v>398</v>
      </c>
      <c r="C19">
        <v>3.2848760304089302</v>
      </c>
      <c r="D19" t="s">
        <v>554</v>
      </c>
      <c r="E19" t="s">
        <v>555</v>
      </c>
      <c r="F19" t="s">
        <v>556</v>
      </c>
    </row>
    <row r="20" spans="1:6" x14ac:dyDescent="0.2">
      <c r="A20">
        <v>6396</v>
      </c>
      <c r="B20" t="s">
        <v>399</v>
      </c>
      <c r="C20">
        <v>5.4923246781490302</v>
      </c>
      <c r="D20" t="s">
        <v>557</v>
      </c>
      <c r="E20" t="s">
        <v>558</v>
      </c>
      <c r="F20" t="s">
        <v>559</v>
      </c>
    </row>
    <row r="21" spans="1:6" x14ac:dyDescent="0.2">
      <c r="A21">
        <v>64287</v>
      </c>
      <c r="B21" t="s">
        <v>400</v>
      </c>
      <c r="C21">
        <v>3.18649349238071</v>
      </c>
      <c r="D21" t="s">
        <v>560</v>
      </c>
      <c r="E21" t="s">
        <v>561</v>
      </c>
      <c r="F21" t="s">
        <v>562</v>
      </c>
    </row>
    <row r="22" spans="1:6" x14ac:dyDescent="0.2">
      <c r="A22">
        <v>7358</v>
      </c>
      <c r="B22" t="s">
        <v>401</v>
      </c>
      <c r="C22">
        <v>4.58485076166754</v>
      </c>
      <c r="D22" t="s">
        <v>563</v>
      </c>
      <c r="E22" t="s">
        <v>564</v>
      </c>
      <c r="F22" t="s">
        <v>565</v>
      </c>
    </row>
    <row r="23" spans="1:6" x14ac:dyDescent="0.2">
      <c r="A23">
        <v>76533</v>
      </c>
      <c r="B23" t="s">
        <v>402</v>
      </c>
      <c r="C23">
        <v>4.1391891864224597</v>
      </c>
      <c r="D23" t="s">
        <v>566</v>
      </c>
      <c r="E23" t="s">
        <v>567</v>
      </c>
      <c r="F23" t="s">
        <v>568</v>
      </c>
    </row>
    <row r="24" spans="1:6" x14ac:dyDescent="0.2">
      <c r="A24">
        <v>77206</v>
      </c>
      <c r="B24" t="s">
        <v>407</v>
      </c>
      <c r="C24">
        <v>3.8255466384561498</v>
      </c>
      <c r="D24" t="s">
        <v>569</v>
      </c>
      <c r="E24" t="s">
        <v>570</v>
      </c>
      <c r="F24" t="s">
        <v>571</v>
      </c>
    </row>
    <row r="25" spans="1:6" x14ac:dyDescent="0.2">
      <c r="A25">
        <v>85675</v>
      </c>
      <c r="B25" t="s">
        <v>403</v>
      </c>
      <c r="C25">
        <v>3.2500704620764602</v>
      </c>
      <c r="D25" t="s">
        <v>572</v>
      </c>
      <c r="E25" t="s">
        <v>573</v>
      </c>
      <c r="F25" t="s">
        <v>574</v>
      </c>
    </row>
    <row r="26" spans="1:6" x14ac:dyDescent="0.2">
      <c r="A26">
        <v>88154</v>
      </c>
      <c r="B26" t="s">
        <v>404</v>
      </c>
      <c r="C26">
        <v>3.0047171516242899</v>
      </c>
      <c r="D26" t="s">
        <v>575</v>
      </c>
      <c r="E26" t="s">
        <v>576</v>
      </c>
      <c r="F26" t="s">
        <v>577</v>
      </c>
    </row>
    <row r="27" spans="1:6" x14ac:dyDescent="0.2">
      <c r="A27">
        <v>88258</v>
      </c>
      <c r="B27" t="s">
        <v>405</v>
      </c>
      <c r="C27">
        <v>3.7384839302445898</v>
      </c>
      <c r="D27" t="s">
        <v>578</v>
      </c>
      <c r="E27" t="s">
        <v>329</v>
      </c>
      <c r="F27" t="s">
        <v>579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3"/>
  <sheetViews>
    <sheetView topLeftCell="A58" zoomScale="105" workbookViewId="0">
      <selection activeCell="W83" sqref="A1:W83"/>
    </sheetView>
  </sheetViews>
  <sheetFormatPr baseColWidth="10" defaultRowHeight="16" x14ac:dyDescent="0.2"/>
  <cols>
    <col min="2" max="5" width="10.83203125" customWidth="1"/>
    <col min="6" max="6" width="5.6640625" customWidth="1"/>
    <col min="7" max="7" width="5.33203125" customWidth="1"/>
    <col min="8" max="8" width="6.5" customWidth="1"/>
    <col min="9" max="9" width="5.1640625" customWidth="1"/>
    <col min="10" max="15" width="10.83203125" customWidth="1"/>
  </cols>
  <sheetData>
    <row r="1" spans="1:23" x14ac:dyDescent="0.2">
      <c r="A1" t="s">
        <v>760</v>
      </c>
      <c r="B1" t="s">
        <v>759</v>
      </c>
      <c r="C1" t="s">
        <v>761</v>
      </c>
      <c r="D1" t="s">
        <v>764</v>
      </c>
      <c r="E1" t="s">
        <v>765</v>
      </c>
      <c r="F1" t="s">
        <v>766</v>
      </c>
      <c r="G1" t="s">
        <v>767</v>
      </c>
      <c r="H1" t="s">
        <v>768</v>
      </c>
      <c r="I1" t="s">
        <v>769</v>
      </c>
      <c r="J1" t="s">
        <v>770</v>
      </c>
      <c r="K1" t="s">
        <v>771</v>
      </c>
      <c r="L1" t="s">
        <v>774</v>
      </c>
      <c r="M1" t="s">
        <v>775</v>
      </c>
      <c r="N1" t="s">
        <v>776</v>
      </c>
      <c r="O1" t="s">
        <v>777</v>
      </c>
      <c r="P1" t="s">
        <v>160</v>
      </c>
      <c r="Q1" t="s">
        <v>161</v>
      </c>
      <c r="R1" t="s">
        <v>295</v>
      </c>
      <c r="S1" t="s">
        <v>296</v>
      </c>
      <c r="T1" t="s">
        <v>298</v>
      </c>
      <c r="U1" t="s">
        <v>580</v>
      </c>
      <c r="V1" t="s">
        <v>582</v>
      </c>
      <c r="W1" t="s">
        <v>585</v>
      </c>
    </row>
    <row r="2" spans="1:23" x14ac:dyDescent="0.2">
      <c r="A2">
        <v>212</v>
      </c>
      <c r="B2">
        <v>-3.8096728285503199</v>
      </c>
      <c r="C2">
        <v>1</v>
      </c>
      <c r="D2">
        <v>355579</v>
      </c>
      <c r="E2">
        <v>355598</v>
      </c>
      <c r="F2">
        <v>3</v>
      </c>
      <c r="G2">
        <v>6.7</v>
      </c>
      <c r="H2">
        <v>100</v>
      </c>
      <c r="I2">
        <v>40</v>
      </c>
      <c r="J2">
        <v>0.30338216200000001</v>
      </c>
      <c r="K2" t="s">
        <v>782</v>
      </c>
      <c r="L2">
        <v>0.33333333333333298</v>
      </c>
      <c r="M2">
        <v>0.625</v>
      </c>
      <c r="N2">
        <v>0.53846153846153799</v>
      </c>
      <c r="O2">
        <v>0.42028985507246402</v>
      </c>
      <c r="P2">
        <v>212</v>
      </c>
      <c r="Q2" t="s">
        <v>89</v>
      </c>
      <c r="R2" t="s">
        <v>11</v>
      </c>
      <c r="S2" t="s">
        <v>177</v>
      </c>
      <c r="T2" s="10" t="s">
        <v>810</v>
      </c>
      <c r="V2" t="s">
        <v>589</v>
      </c>
      <c r="W2" t="s">
        <v>586</v>
      </c>
    </row>
    <row r="3" spans="1:23" x14ac:dyDescent="0.2">
      <c r="A3">
        <v>1360</v>
      </c>
      <c r="B3">
        <v>-4.10145549498555</v>
      </c>
      <c r="C3">
        <v>1</v>
      </c>
      <c r="D3">
        <v>2165087</v>
      </c>
      <c r="E3">
        <v>2165113</v>
      </c>
      <c r="F3">
        <v>3</v>
      </c>
      <c r="G3">
        <v>8.6999999999999993</v>
      </c>
      <c r="H3">
        <v>92</v>
      </c>
      <c r="I3">
        <v>47</v>
      </c>
      <c r="J3">
        <v>0.54810302899999996</v>
      </c>
      <c r="K3" t="s">
        <v>782</v>
      </c>
      <c r="L3">
        <v>0.33333333333333298</v>
      </c>
      <c r="M3">
        <v>0.375</v>
      </c>
      <c r="N3">
        <v>0.41379310344827602</v>
      </c>
      <c r="O3">
        <v>0.37037037037037002</v>
      </c>
      <c r="Q3" t="s">
        <v>804</v>
      </c>
      <c r="S3" s="13" t="s">
        <v>805</v>
      </c>
      <c r="T3" s="10" t="s">
        <v>329</v>
      </c>
      <c r="U3" t="s">
        <v>840</v>
      </c>
      <c r="V3" t="s">
        <v>838</v>
      </c>
      <c r="W3" t="s">
        <v>289</v>
      </c>
    </row>
    <row r="4" spans="1:23" x14ac:dyDescent="0.2">
      <c r="A4">
        <v>1855</v>
      </c>
      <c r="B4">
        <v>-5.2203282426210897</v>
      </c>
      <c r="C4">
        <v>1</v>
      </c>
      <c r="D4">
        <v>3146868</v>
      </c>
      <c r="E4">
        <v>3146895</v>
      </c>
      <c r="F4">
        <v>3</v>
      </c>
      <c r="G4">
        <v>9.3000000000000007</v>
      </c>
      <c r="H4">
        <v>92</v>
      </c>
      <c r="I4">
        <v>49</v>
      </c>
      <c r="J4">
        <v>0.64665394099999995</v>
      </c>
      <c r="K4" t="s">
        <v>783</v>
      </c>
      <c r="L4">
        <v>0.33333333333333298</v>
      </c>
      <c r="M4">
        <v>0.4375</v>
      </c>
      <c r="N4">
        <v>0.48275862068965503</v>
      </c>
      <c r="O4">
        <v>0.4</v>
      </c>
      <c r="P4">
        <v>1855</v>
      </c>
      <c r="Q4" t="s">
        <v>87</v>
      </c>
      <c r="R4" t="s">
        <v>9</v>
      </c>
      <c r="S4" t="s">
        <v>257</v>
      </c>
      <c r="T4" s="10" t="s">
        <v>811</v>
      </c>
      <c r="V4" t="s">
        <v>588</v>
      </c>
      <c r="W4" t="s">
        <v>290</v>
      </c>
    </row>
    <row r="5" spans="1:23" x14ac:dyDescent="0.2">
      <c r="A5">
        <v>3384</v>
      </c>
      <c r="B5">
        <v>-4.8289629942532404</v>
      </c>
      <c r="C5">
        <v>1</v>
      </c>
      <c r="D5">
        <v>5639489</v>
      </c>
      <c r="E5">
        <v>5639520</v>
      </c>
      <c r="F5">
        <v>3</v>
      </c>
      <c r="G5">
        <v>11</v>
      </c>
      <c r="H5">
        <v>90</v>
      </c>
      <c r="I5">
        <v>52</v>
      </c>
      <c r="J5">
        <v>0.83506895800000003</v>
      </c>
      <c r="K5" t="s">
        <v>785</v>
      </c>
      <c r="L5">
        <v>0.33333333333333298</v>
      </c>
      <c r="M5">
        <v>0.5625</v>
      </c>
      <c r="N5">
        <v>0.46428571428571402</v>
      </c>
      <c r="O5">
        <v>0.42647058823529399</v>
      </c>
      <c r="P5">
        <v>3384</v>
      </c>
      <c r="Q5" t="s">
        <v>93</v>
      </c>
      <c r="R5" t="s">
        <v>15</v>
      </c>
      <c r="S5" t="s">
        <v>183</v>
      </c>
      <c r="T5" s="10" t="s">
        <v>329</v>
      </c>
      <c r="U5" t="s">
        <v>649</v>
      </c>
      <c r="V5" t="s">
        <v>592</v>
      </c>
      <c r="W5" t="s">
        <v>591</v>
      </c>
    </row>
    <row r="6" spans="1:23" x14ac:dyDescent="0.2">
      <c r="A6">
        <v>4021</v>
      </c>
      <c r="B6">
        <v>-4.6603515088214502</v>
      </c>
      <c r="C6">
        <v>1</v>
      </c>
      <c r="D6">
        <v>6550992</v>
      </c>
      <c r="E6">
        <v>6551020</v>
      </c>
      <c r="F6">
        <v>3</v>
      </c>
      <c r="G6">
        <v>9.6999999999999993</v>
      </c>
      <c r="H6">
        <v>92</v>
      </c>
      <c r="I6">
        <v>51</v>
      </c>
      <c r="J6">
        <v>0.70597889700000005</v>
      </c>
      <c r="K6" t="s">
        <v>778</v>
      </c>
      <c r="L6">
        <v>0.33333333333333298</v>
      </c>
      <c r="M6">
        <v>0.35294117647058798</v>
      </c>
      <c r="N6">
        <v>0.57142857142857095</v>
      </c>
      <c r="O6">
        <v>0.407407407407407</v>
      </c>
      <c r="P6">
        <v>4021</v>
      </c>
      <c r="Q6" t="s">
        <v>98</v>
      </c>
      <c r="R6" t="s">
        <v>20</v>
      </c>
      <c r="S6" t="s">
        <v>196</v>
      </c>
      <c r="T6" s="10" t="s">
        <v>812</v>
      </c>
      <c r="V6" t="s">
        <v>594</v>
      </c>
      <c r="W6" t="s">
        <v>289</v>
      </c>
    </row>
    <row r="7" spans="1:23" x14ac:dyDescent="0.2">
      <c r="A7">
        <v>4175</v>
      </c>
      <c r="B7">
        <v>-5.9918939160487099</v>
      </c>
      <c r="C7">
        <v>1</v>
      </c>
      <c r="D7">
        <v>6764197</v>
      </c>
      <c r="E7">
        <v>6764221</v>
      </c>
      <c r="F7">
        <v>3</v>
      </c>
      <c r="G7">
        <v>8</v>
      </c>
      <c r="H7">
        <v>91</v>
      </c>
      <c r="I7">
        <v>43</v>
      </c>
      <c r="J7">
        <v>0.39959837799999998</v>
      </c>
      <c r="K7" t="s">
        <v>778</v>
      </c>
      <c r="L7">
        <v>0.33333333333333298</v>
      </c>
      <c r="M7">
        <v>0.35294117647058798</v>
      </c>
      <c r="N7">
        <v>0.46428571428571402</v>
      </c>
      <c r="O7">
        <v>0.30370370370370398</v>
      </c>
      <c r="P7">
        <v>4175</v>
      </c>
      <c r="Q7" t="s">
        <v>99</v>
      </c>
      <c r="R7" t="s">
        <v>21</v>
      </c>
      <c r="S7" t="s">
        <v>180</v>
      </c>
      <c r="T7" s="10" t="s">
        <v>329</v>
      </c>
      <c r="U7" t="s">
        <v>612</v>
      </c>
      <c r="V7" t="s">
        <v>613</v>
      </c>
      <c r="W7" t="s">
        <v>289</v>
      </c>
    </row>
    <row r="8" spans="1:23" x14ac:dyDescent="0.2">
      <c r="A8">
        <v>4208</v>
      </c>
      <c r="B8">
        <v>-4.1224153657429801</v>
      </c>
      <c r="C8">
        <v>1</v>
      </c>
      <c r="D8">
        <v>6834122</v>
      </c>
      <c r="E8">
        <v>6834141</v>
      </c>
      <c r="F8">
        <v>3</v>
      </c>
      <c r="G8">
        <v>6.7</v>
      </c>
      <c r="H8">
        <v>100</v>
      </c>
      <c r="I8">
        <v>40</v>
      </c>
      <c r="J8">
        <v>0.30338216200000001</v>
      </c>
      <c r="K8" t="s">
        <v>787</v>
      </c>
      <c r="L8">
        <v>0.33333333333333298</v>
      </c>
      <c r="M8">
        <v>0.625</v>
      </c>
      <c r="N8">
        <v>0.41379310344827602</v>
      </c>
      <c r="O8">
        <v>0.36296296296296299</v>
      </c>
      <c r="P8">
        <v>4208</v>
      </c>
      <c r="Q8" t="s">
        <v>101</v>
      </c>
      <c r="R8" t="s">
        <v>23</v>
      </c>
      <c r="S8" t="s">
        <v>220</v>
      </c>
      <c r="T8" s="10" t="s">
        <v>813</v>
      </c>
      <c r="V8" t="s">
        <v>614</v>
      </c>
      <c r="W8" t="s">
        <v>289</v>
      </c>
    </row>
    <row r="9" spans="1:23" x14ac:dyDescent="0.2">
      <c r="A9">
        <v>4809</v>
      </c>
      <c r="B9">
        <v>-4.23600550100217</v>
      </c>
      <c r="C9">
        <v>1</v>
      </c>
      <c r="D9">
        <v>7735064</v>
      </c>
      <c r="E9">
        <v>7735089</v>
      </c>
      <c r="F9">
        <v>3</v>
      </c>
      <c r="G9">
        <v>8.6999999999999993</v>
      </c>
      <c r="H9">
        <v>91</v>
      </c>
      <c r="I9">
        <v>45</v>
      </c>
      <c r="J9">
        <v>0.53029330399999997</v>
      </c>
      <c r="K9" t="s">
        <v>795</v>
      </c>
      <c r="L9">
        <v>0.33333333333333298</v>
      </c>
      <c r="M9">
        <v>0.41176470588235298</v>
      </c>
      <c r="N9">
        <v>0.5</v>
      </c>
      <c r="O9">
        <v>0.41481481481481502</v>
      </c>
      <c r="P9">
        <v>4809</v>
      </c>
      <c r="Q9" t="s">
        <v>120</v>
      </c>
      <c r="R9" t="s">
        <v>42</v>
      </c>
      <c r="S9" t="s">
        <v>259</v>
      </c>
      <c r="T9" s="10" t="s">
        <v>814</v>
      </c>
      <c r="U9" t="s">
        <v>717</v>
      </c>
      <c r="V9" t="s">
        <v>618</v>
      </c>
      <c r="W9" t="s">
        <v>289</v>
      </c>
    </row>
    <row r="10" spans="1:23" x14ac:dyDescent="0.2">
      <c r="A10">
        <v>6180</v>
      </c>
      <c r="B10">
        <v>-4.4749068073338103</v>
      </c>
      <c r="C10">
        <v>1</v>
      </c>
      <c r="D10">
        <v>9556481</v>
      </c>
      <c r="E10">
        <v>9556504</v>
      </c>
      <c r="F10">
        <v>3</v>
      </c>
      <c r="G10">
        <v>8</v>
      </c>
      <c r="H10">
        <v>90</v>
      </c>
      <c r="I10">
        <v>41</v>
      </c>
      <c r="J10">
        <v>0.37987871899999998</v>
      </c>
      <c r="K10" t="s">
        <v>787</v>
      </c>
      <c r="L10">
        <v>0.33333333333333298</v>
      </c>
      <c r="M10">
        <v>0.5</v>
      </c>
      <c r="N10">
        <v>0.54166666666666696</v>
      </c>
      <c r="O10">
        <v>0.375</v>
      </c>
      <c r="P10">
        <v>6180</v>
      </c>
      <c r="Q10" t="s">
        <v>130</v>
      </c>
      <c r="R10" t="s">
        <v>52</v>
      </c>
      <c r="S10" t="s">
        <v>236</v>
      </c>
      <c r="T10" s="10" t="s">
        <v>815</v>
      </c>
      <c r="U10" t="s">
        <v>620</v>
      </c>
      <c r="V10" t="s">
        <v>619</v>
      </c>
      <c r="W10" t="s">
        <v>289</v>
      </c>
    </row>
    <row r="11" spans="1:23" x14ac:dyDescent="0.2">
      <c r="A11">
        <v>19403</v>
      </c>
      <c r="B11">
        <v>-3.5933113184319398</v>
      </c>
      <c r="C11">
        <v>1</v>
      </c>
      <c r="D11">
        <v>21554083</v>
      </c>
      <c r="E11">
        <v>21554111</v>
      </c>
      <c r="F11">
        <v>3</v>
      </c>
      <c r="G11">
        <v>10</v>
      </c>
      <c r="H11">
        <v>92</v>
      </c>
      <c r="I11">
        <v>53</v>
      </c>
      <c r="J11">
        <v>0.74723684999999995</v>
      </c>
      <c r="K11" t="s">
        <v>778</v>
      </c>
      <c r="L11">
        <v>0.33333333333333298</v>
      </c>
      <c r="M11">
        <v>0.44444444444444398</v>
      </c>
      <c r="N11">
        <v>0.33333333333333298</v>
      </c>
      <c r="O11">
        <v>0.32592592592592601</v>
      </c>
      <c r="P11">
        <v>19403</v>
      </c>
      <c r="Q11" t="s">
        <v>88</v>
      </c>
      <c r="R11" t="s">
        <v>10</v>
      </c>
      <c r="S11" t="s">
        <v>230</v>
      </c>
      <c r="T11" s="10" t="s">
        <v>816</v>
      </c>
      <c r="U11" t="s">
        <v>622</v>
      </c>
      <c r="V11" t="s">
        <v>621</v>
      </c>
      <c r="W11" t="s">
        <v>289</v>
      </c>
    </row>
    <row r="12" spans="1:23" x14ac:dyDescent="0.2">
      <c r="A12">
        <v>22582</v>
      </c>
      <c r="B12">
        <v>-4.3900541073182602</v>
      </c>
      <c r="C12">
        <v>1</v>
      </c>
      <c r="D12">
        <v>25622205</v>
      </c>
      <c r="E12">
        <v>25622228</v>
      </c>
      <c r="F12">
        <v>3</v>
      </c>
      <c r="G12">
        <v>8</v>
      </c>
      <c r="H12">
        <v>90</v>
      </c>
      <c r="I12">
        <v>41</v>
      </c>
      <c r="J12">
        <v>0.37987871899999998</v>
      </c>
      <c r="K12" t="s">
        <v>784</v>
      </c>
      <c r="L12">
        <v>0.66666666666666696</v>
      </c>
      <c r="M12">
        <v>0.625</v>
      </c>
      <c r="N12">
        <v>0.51724137931034497</v>
      </c>
      <c r="O12">
        <v>0.48888888888888898</v>
      </c>
      <c r="P12">
        <v>22582</v>
      </c>
      <c r="Q12" t="s">
        <v>90</v>
      </c>
      <c r="R12" t="s">
        <v>12</v>
      </c>
      <c r="S12" t="s">
        <v>172</v>
      </c>
      <c r="T12" s="10" t="s">
        <v>329</v>
      </c>
      <c r="V12" t="s">
        <v>623</v>
      </c>
      <c r="W12" t="s">
        <v>293</v>
      </c>
    </row>
    <row r="13" spans="1:23" x14ac:dyDescent="0.2">
      <c r="A13">
        <v>27095</v>
      </c>
      <c r="B13">
        <v>-4.6823585607774003</v>
      </c>
      <c r="C13">
        <v>2</v>
      </c>
      <c r="D13">
        <v>1187750</v>
      </c>
      <c r="E13">
        <v>1187778</v>
      </c>
      <c r="F13">
        <v>3</v>
      </c>
      <c r="G13">
        <v>9.6999999999999993</v>
      </c>
      <c r="H13">
        <v>92</v>
      </c>
      <c r="I13">
        <v>51</v>
      </c>
      <c r="J13">
        <v>0.70597889700000005</v>
      </c>
      <c r="K13" t="s">
        <v>778</v>
      </c>
      <c r="L13">
        <v>0.33333333333333298</v>
      </c>
      <c r="M13">
        <v>0.4375</v>
      </c>
      <c r="N13">
        <v>0.51724137931034497</v>
      </c>
      <c r="O13">
        <v>0.35555555555555601</v>
      </c>
      <c r="P13">
        <v>27095</v>
      </c>
      <c r="Q13" t="s">
        <v>91</v>
      </c>
      <c r="R13" t="s">
        <v>13</v>
      </c>
      <c r="S13" t="s">
        <v>261</v>
      </c>
      <c r="T13" s="10" t="s">
        <v>817</v>
      </c>
      <c r="U13" t="s">
        <v>615</v>
      </c>
      <c r="V13" t="s">
        <v>611</v>
      </c>
      <c r="W13" t="s">
        <v>289</v>
      </c>
    </row>
    <row r="14" spans="1:23" x14ac:dyDescent="0.2">
      <c r="A14">
        <v>39513</v>
      </c>
      <c r="B14">
        <v>-3.5662674779268801</v>
      </c>
      <c r="C14">
        <v>2</v>
      </c>
      <c r="D14">
        <v>11922991</v>
      </c>
      <c r="E14">
        <v>11923011</v>
      </c>
      <c r="F14">
        <v>3</v>
      </c>
      <c r="G14">
        <v>7</v>
      </c>
      <c r="H14">
        <v>100</v>
      </c>
      <c r="I14">
        <v>42</v>
      </c>
      <c r="J14">
        <v>0.37133964000000003</v>
      </c>
      <c r="K14" t="s">
        <v>783</v>
      </c>
      <c r="L14">
        <v>0.33333333333333298</v>
      </c>
      <c r="M14">
        <v>0.36</v>
      </c>
      <c r="N14">
        <v>0.6</v>
      </c>
      <c r="O14">
        <v>0.34814814814814798</v>
      </c>
      <c r="P14">
        <v>39513</v>
      </c>
      <c r="Q14" t="s">
        <v>95</v>
      </c>
      <c r="R14" t="s">
        <v>17</v>
      </c>
      <c r="S14" t="s">
        <v>214</v>
      </c>
      <c r="T14" s="10" t="s">
        <v>818</v>
      </c>
      <c r="U14" t="s">
        <v>609</v>
      </c>
      <c r="V14" t="s">
        <v>610</v>
      </c>
      <c r="W14" t="s">
        <v>290</v>
      </c>
    </row>
    <row r="15" spans="1:23" x14ac:dyDescent="0.2">
      <c r="A15">
        <v>41916</v>
      </c>
      <c r="B15">
        <v>-3.8096738259670602</v>
      </c>
      <c r="C15">
        <v>2</v>
      </c>
      <c r="D15">
        <v>15269875</v>
      </c>
      <c r="E15">
        <v>15269894</v>
      </c>
      <c r="F15">
        <v>3</v>
      </c>
      <c r="G15">
        <v>6.7</v>
      </c>
      <c r="H15">
        <v>100</v>
      </c>
      <c r="I15">
        <v>40</v>
      </c>
      <c r="J15">
        <v>0.30338216200000001</v>
      </c>
      <c r="K15" t="s">
        <v>786</v>
      </c>
      <c r="L15">
        <v>0.33333333333333298</v>
      </c>
      <c r="M15">
        <v>0.375</v>
      </c>
      <c r="N15">
        <v>0.57142857142857095</v>
      </c>
      <c r="O15">
        <v>0.41176470588235298</v>
      </c>
      <c r="P15">
        <v>41916</v>
      </c>
      <c r="Q15" t="s">
        <v>100</v>
      </c>
      <c r="R15" t="s">
        <v>22</v>
      </c>
      <c r="S15" t="s">
        <v>278</v>
      </c>
      <c r="T15" s="10" t="s">
        <v>536</v>
      </c>
      <c r="U15" t="s">
        <v>689</v>
      </c>
      <c r="V15" t="s">
        <v>608</v>
      </c>
      <c r="W15" t="s">
        <v>290</v>
      </c>
    </row>
    <row r="16" spans="1:23" x14ac:dyDescent="0.2">
      <c r="A16">
        <v>43118</v>
      </c>
      <c r="B16">
        <v>-5.0966209726331497</v>
      </c>
      <c r="C16">
        <v>2</v>
      </c>
      <c r="D16">
        <v>17044407</v>
      </c>
      <c r="E16">
        <v>17044428</v>
      </c>
      <c r="F16">
        <v>3</v>
      </c>
      <c r="G16">
        <v>7.3</v>
      </c>
      <c r="H16">
        <v>100</v>
      </c>
      <c r="I16">
        <v>44</v>
      </c>
      <c r="J16">
        <v>0.43583827400000003</v>
      </c>
      <c r="K16" t="s">
        <v>788</v>
      </c>
      <c r="L16">
        <v>0.33333333333333298</v>
      </c>
      <c r="M16">
        <v>0.4375</v>
      </c>
      <c r="N16">
        <v>0.592592592592593</v>
      </c>
      <c r="O16">
        <v>0.48175182481751799</v>
      </c>
      <c r="P16">
        <v>43118</v>
      </c>
      <c r="Q16" t="s">
        <v>102</v>
      </c>
      <c r="R16" t="s">
        <v>24</v>
      </c>
      <c r="S16" t="s">
        <v>269</v>
      </c>
      <c r="T16" s="10" t="s">
        <v>819</v>
      </c>
      <c r="V16" t="s">
        <v>599</v>
      </c>
      <c r="W16" t="s">
        <v>593</v>
      </c>
    </row>
    <row r="17" spans="1:23" x14ac:dyDescent="0.2">
      <c r="A17">
        <v>43528</v>
      </c>
      <c r="B17">
        <v>-4.4149722672943996</v>
      </c>
      <c r="C17">
        <v>2</v>
      </c>
      <c r="D17">
        <v>17688554</v>
      </c>
      <c r="E17">
        <v>17688579</v>
      </c>
      <c r="F17">
        <v>3</v>
      </c>
      <c r="G17">
        <v>8.6999999999999993</v>
      </c>
      <c r="H17">
        <v>91</v>
      </c>
      <c r="I17">
        <v>45</v>
      </c>
      <c r="J17">
        <v>0.53029330399999997</v>
      </c>
      <c r="K17" t="s">
        <v>785</v>
      </c>
      <c r="L17">
        <v>0.33333333333333298</v>
      </c>
      <c r="M17">
        <v>0.5625</v>
      </c>
      <c r="N17">
        <v>0.44444444444444398</v>
      </c>
      <c r="O17">
        <v>0.37956204379561997</v>
      </c>
      <c r="P17">
        <v>43528</v>
      </c>
      <c r="Q17" t="s">
        <v>105</v>
      </c>
      <c r="R17" t="s">
        <v>27</v>
      </c>
      <c r="S17" t="s">
        <v>204</v>
      </c>
      <c r="T17" s="10" t="s">
        <v>329</v>
      </c>
      <c r="U17" t="s">
        <v>718</v>
      </c>
      <c r="V17" t="s">
        <v>629</v>
      </c>
      <c r="W17" t="s">
        <v>290</v>
      </c>
    </row>
    <row r="18" spans="1:23" x14ac:dyDescent="0.2">
      <c r="A18">
        <v>43566</v>
      </c>
      <c r="B18">
        <v>-4.1496521346212196</v>
      </c>
      <c r="C18">
        <v>2</v>
      </c>
      <c r="D18">
        <v>17748449</v>
      </c>
      <c r="E18">
        <v>17748469</v>
      </c>
      <c r="F18">
        <v>3</v>
      </c>
      <c r="G18">
        <v>7</v>
      </c>
      <c r="H18">
        <v>100</v>
      </c>
      <c r="I18">
        <v>42</v>
      </c>
      <c r="J18">
        <v>0.37133964000000003</v>
      </c>
      <c r="K18" t="s">
        <v>780</v>
      </c>
      <c r="L18">
        <v>0.33333333333333298</v>
      </c>
      <c r="M18">
        <v>0.75</v>
      </c>
      <c r="N18">
        <v>0.68</v>
      </c>
      <c r="O18">
        <v>0.51079136690647498</v>
      </c>
      <c r="P18">
        <v>43566</v>
      </c>
      <c r="Q18" t="s">
        <v>106</v>
      </c>
      <c r="R18" t="s">
        <v>28</v>
      </c>
      <c r="S18" t="s">
        <v>251</v>
      </c>
      <c r="T18" s="10" t="s">
        <v>820</v>
      </c>
      <c r="U18" t="s">
        <v>719</v>
      </c>
      <c r="V18" t="s">
        <v>597</v>
      </c>
      <c r="W18" t="s">
        <v>586</v>
      </c>
    </row>
    <row r="19" spans="1:23" x14ac:dyDescent="0.2">
      <c r="A19">
        <v>43900</v>
      </c>
      <c r="B19">
        <v>-4.1250164202236803</v>
      </c>
      <c r="C19">
        <v>2</v>
      </c>
      <c r="D19">
        <v>18338587</v>
      </c>
      <c r="E19">
        <v>18338612</v>
      </c>
      <c r="F19">
        <v>3</v>
      </c>
      <c r="G19">
        <v>8.6999999999999993</v>
      </c>
      <c r="H19">
        <v>91</v>
      </c>
      <c r="I19">
        <v>45</v>
      </c>
      <c r="J19">
        <v>0.53029330399999997</v>
      </c>
      <c r="K19" t="s">
        <v>789</v>
      </c>
      <c r="L19">
        <v>0.66666666666666696</v>
      </c>
      <c r="M19">
        <v>0.375</v>
      </c>
      <c r="N19">
        <v>0.5</v>
      </c>
      <c r="O19">
        <v>0.441176470588235</v>
      </c>
      <c r="P19">
        <v>43900</v>
      </c>
      <c r="Q19" t="s">
        <v>108</v>
      </c>
      <c r="R19" t="s">
        <v>30</v>
      </c>
      <c r="S19" t="s">
        <v>232</v>
      </c>
      <c r="T19" s="10" t="s">
        <v>821</v>
      </c>
      <c r="U19" t="s">
        <v>691</v>
      </c>
      <c r="V19" t="s">
        <v>630</v>
      </c>
      <c r="W19" t="s">
        <v>293</v>
      </c>
    </row>
    <row r="20" spans="1:23" x14ac:dyDescent="0.2">
      <c r="A20">
        <v>45654</v>
      </c>
      <c r="B20">
        <v>-3.74973515661239</v>
      </c>
      <c r="C20">
        <v>3</v>
      </c>
      <c r="D20">
        <v>1814032</v>
      </c>
      <c r="E20">
        <v>1814058</v>
      </c>
      <c r="F20">
        <v>3</v>
      </c>
      <c r="G20">
        <v>9</v>
      </c>
      <c r="H20">
        <v>91</v>
      </c>
      <c r="I20">
        <v>47</v>
      </c>
      <c r="J20">
        <v>0.58134877799999995</v>
      </c>
      <c r="K20" t="s">
        <v>778</v>
      </c>
      <c r="L20">
        <v>0.33333333333333298</v>
      </c>
      <c r="M20">
        <v>0.36</v>
      </c>
      <c r="N20">
        <v>0.52631578947368396</v>
      </c>
      <c r="O20">
        <v>0.34558823529411797</v>
      </c>
      <c r="P20">
        <v>45654</v>
      </c>
      <c r="Q20" t="s">
        <v>109</v>
      </c>
      <c r="R20" t="s">
        <v>31</v>
      </c>
      <c r="S20" t="s">
        <v>240</v>
      </c>
      <c r="T20" s="10" t="s">
        <v>822</v>
      </c>
      <c r="U20" t="s">
        <v>622</v>
      </c>
      <c r="V20" t="s">
        <v>631</v>
      </c>
      <c r="W20" t="s">
        <v>289</v>
      </c>
    </row>
    <row r="21" spans="1:23" x14ac:dyDescent="0.2">
      <c r="A21">
        <v>45797</v>
      </c>
      <c r="B21">
        <v>-4.0565011734886003</v>
      </c>
      <c r="C21">
        <v>3</v>
      </c>
      <c r="D21">
        <v>2005871</v>
      </c>
      <c r="E21">
        <v>2005895</v>
      </c>
      <c r="F21">
        <v>3</v>
      </c>
      <c r="G21">
        <v>8.3000000000000007</v>
      </c>
      <c r="H21">
        <v>90</v>
      </c>
      <c r="I21">
        <v>43</v>
      </c>
      <c r="J21">
        <v>0.43810429000000001</v>
      </c>
      <c r="K21" t="s">
        <v>790</v>
      </c>
      <c r="L21">
        <v>0.66666666666666696</v>
      </c>
      <c r="M21">
        <v>0.33333333333333298</v>
      </c>
      <c r="N21">
        <v>0.407407407407407</v>
      </c>
      <c r="O21">
        <v>0.54074074074074097</v>
      </c>
      <c r="P21">
        <v>45797</v>
      </c>
      <c r="Q21" t="s">
        <v>111</v>
      </c>
      <c r="R21" t="s">
        <v>33</v>
      </c>
      <c r="S21" t="s">
        <v>253</v>
      </c>
      <c r="T21" s="10" t="s">
        <v>823</v>
      </c>
      <c r="U21" t="s">
        <v>721</v>
      </c>
      <c r="V21" t="s">
        <v>633</v>
      </c>
      <c r="W21" t="s">
        <v>625</v>
      </c>
    </row>
    <row r="22" spans="1:23" x14ac:dyDescent="0.2">
      <c r="A22">
        <v>46108</v>
      </c>
      <c r="B22">
        <v>-4.2130299847162496</v>
      </c>
      <c r="C22">
        <v>3</v>
      </c>
      <c r="D22">
        <v>2514215</v>
      </c>
      <c r="E22">
        <v>2514239</v>
      </c>
      <c r="F22">
        <v>3</v>
      </c>
      <c r="G22">
        <v>8.3000000000000007</v>
      </c>
      <c r="H22">
        <v>90</v>
      </c>
      <c r="I22">
        <v>43</v>
      </c>
      <c r="J22">
        <v>0.43810429000000001</v>
      </c>
      <c r="K22" t="s">
        <v>779</v>
      </c>
      <c r="L22">
        <v>0.33333333333333298</v>
      </c>
      <c r="M22">
        <v>0.375</v>
      </c>
      <c r="N22">
        <v>0.48275862068965503</v>
      </c>
      <c r="O22">
        <v>0.49629629629629601</v>
      </c>
      <c r="P22">
        <v>46108</v>
      </c>
      <c r="Q22" t="s">
        <v>112</v>
      </c>
      <c r="R22" t="s">
        <v>34</v>
      </c>
      <c r="S22" t="s">
        <v>280</v>
      </c>
      <c r="T22" s="10" t="s">
        <v>824</v>
      </c>
      <c r="U22" t="s">
        <v>723</v>
      </c>
      <c r="V22" t="s">
        <v>634</v>
      </c>
      <c r="W22" t="s">
        <v>292</v>
      </c>
    </row>
    <row r="23" spans="1:23" x14ac:dyDescent="0.2">
      <c r="A23">
        <v>46146</v>
      </c>
      <c r="B23">
        <v>-5.2141409365098399</v>
      </c>
      <c r="C23">
        <v>3</v>
      </c>
      <c r="D23">
        <v>2583881</v>
      </c>
      <c r="E23">
        <v>2583908</v>
      </c>
      <c r="F23">
        <v>3</v>
      </c>
      <c r="G23">
        <v>9.3000000000000007</v>
      </c>
      <c r="H23">
        <v>92</v>
      </c>
      <c r="I23">
        <v>49</v>
      </c>
      <c r="J23">
        <v>0.64665394099999995</v>
      </c>
      <c r="K23" t="s">
        <v>785</v>
      </c>
      <c r="L23">
        <v>0.33333333333333298</v>
      </c>
      <c r="M23">
        <v>0.4375</v>
      </c>
      <c r="N23">
        <v>0.48275862068965503</v>
      </c>
      <c r="O23">
        <v>0.36296296296296299</v>
      </c>
      <c r="P23">
        <v>46146</v>
      </c>
      <c r="Q23" t="s">
        <v>113</v>
      </c>
      <c r="R23" t="s">
        <v>35</v>
      </c>
      <c r="S23" t="s">
        <v>263</v>
      </c>
      <c r="T23" s="10" t="s">
        <v>825</v>
      </c>
      <c r="V23" t="s">
        <v>635</v>
      </c>
      <c r="W23" t="s">
        <v>290</v>
      </c>
    </row>
    <row r="24" spans="1:23" x14ac:dyDescent="0.2">
      <c r="A24">
        <v>46206</v>
      </c>
      <c r="B24">
        <v>-3.5335039084955899</v>
      </c>
      <c r="C24">
        <v>3</v>
      </c>
      <c r="D24">
        <v>2670644</v>
      </c>
      <c r="E24">
        <v>2670663</v>
      </c>
      <c r="F24">
        <v>3</v>
      </c>
      <c r="G24">
        <v>6.7</v>
      </c>
      <c r="H24">
        <v>100</v>
      </c>
      <c r="I24">
        <v>40</v>
      </c>
      <c r="J24">
        <v>0.30338216200000001</v>
      </c>
      <c r="K24" t="s">
        <v>791</v>
      </c>
      <c r="L24">
        <v>0.33333333333333298</v>
      </c>
      <c r="M24">
        <v>0.625</v>
      </c>
      <c r="N24">
        <v>0.64</v>
      </c>
      <c r="O24">
        <v>0.49640287769784203</v>
      </c>
      <c r="P24">
        <v>46206</v>
      </c>
      <c r="Q24" t="s">
        <v>114</v>
      </c>
      <c r="R24" t="s">
        <v>36</v>
      </c>
      <c r="S24" t="s">
        <v>167</v>
      </c>
      <c r="T24" s="10" t="s">
        <v>329</v>
      </c>
      <c r="V24" t="s">
        <v>607</v>
      </c>
      <c r="W24" t="s">
        <v>292</v>
      </c>
    </row>
    <row r="25" spans="1:23" x14ac:dyDescent="0.2">
      <c r="A25">
        <v>46340</v>
      </c>
      <c r="B25">
        <v>-4.3555772180680696</v>
      </c>
      <c r="C25">
        <v>3</v>
      </c>
      <c r="D25">
        <v>2994832</v>
      </c>
      <c r="E25">
        <v>2994856</v>
      </c>
      <c r="F25">
        <v>3</v>
      </c>
      <c r="G25">
        <v>8.3000000000000007</v>
      </c>
      <c r="H25">
        <v>90</v>
      </c>
      <c r="I25">
        <v>43</v>
      </c>
      <c r="J25">
        <v>0.43810429000000001</v>
      </c>
      <c r="K25" t="s">
        <v>778</v>
      </c>
      <c r="L25">
        <v>0.33333333333333298</v>
      </c>
      <c r="M25">
        <v>0.47058823529411797</v>
      </c>
      <c r="N25">
        <v>0.64285714285714302</v>
      </c>
      <c r="O25">
        <v>0.4</v>
      </c>
      <c r="P25">
        <v>46340</v>
      </c>
      <c r="Q25" t="s">
        <v>115</v>
      </c>
      <c r="R25" t="s">
        <v>37</v>
      </c>
      <c r="S25" t="s">
        <v>178</v>
      </c>
      <c r="T25" s="10" t="s">
        <v>329</v>
      </c>
      <c r="V25" t="s">
        <v>636</v>
      </c>
      <c r="W25" t="s">
        <v>593</v>
      </c>
    </row>
    <row r="26" spans="1:23" x14ac:dyDescent="0.2">
      <c r="A26">
        <v>46357</v>
      </c>
      <c r="B26">
        <v>-4.3802219261968096</v>
      </c>
      <c r="C26">
        <v>3</v>
      </c>
      <c r="D26">
        <v>3024925</v>
      </c>
      <c r="E26">
        <v>3024948</v>
      </c>
      <c r="F26">
        <v>3</v>
      </c>
      <c r="G26">
        <v>7.7</v>
      </c>
      <c r="H26">
        <v>90</v>
      </c>
      <c r="I26">
        <v>41</v>
      </c>
      <c r="J26">
        <v>0.31860995399999997</v>
      </c>
      <c r="K26" t="s">
        <v>785</v>
      </c>
      <c r="L26">
        <v>0.33333333333333298</v>
      </c>
      <c r="M26">
        <v>0.47368421052631599</v>
      </c>
      <c r="N26">
        <v>0.54545454545454497</v>
      </c>
      <c r="O26">
        <v>0.388489208633094</v>
      </c>
      <c r="P26">
        <v>46357</v>
      </c>
      <c r="Q26" t="s">
        <v>116</v>
      </c>
      <c r="R26" t="s">
        <v>38</v>
      </c>
      <c r="S26" t="s">
        <v>171</v>
      </c>
      <c r="T26" s="10" t="s">
        <v>329</v>
      </c>
      <c r="U26" t="s">
        <v>724</v>
      </c>
      <c r="V26" t="s">
        <v>637</v>
      </c>
      <c r="W26" t="s">
        <v>290</v>
      </c>
    </row>
    <row r="27" spans="1:23" x14ac:dyDescent="0.2">
      <c r="A27">
        <v>46632</v>
      </c>
      <c r="B27">
        <v>-4.5340304595761998</v>
      </c>
      <c r="C27">
        <v>3</v>
      </c>
      <c r="D27">
        <v>3476858</v>
      </c>
      <c r="E27">
        <v>3476906</v>
      </c>
      <c r="F27">
        <v>3</v>
      </c>
      <c r="G27">
        <v>16.3</v>
      </c>
      <c r="H27">
        <v>89</v>
      </c>
      <c r="I27">
        <v>63</v>
      </c>
      <c r="J27">
        <v>1.0926902220000001</v>
      </c>
      <c r="K27" t="s">
        <v>792</v>
      </c>
      <c r="L27">
        <v>0.33333333333333298</v>
      </c>
      <c r="M27">
        <v>0.42857142857142899</v>
      </c>
      <c r="N27">
        <v>0.58333333333333304</v>
      </c>
      <c r="O27">
        <v>0.41481481481481502</v>
      </c>
      <c r="P27">
        <v>46632</v>
      </c>
      <c r="Q27" t="s">
        <v>117</v>
      </c>
      <c r="R27" t="s">
        <v>39</v>
      </c>
      <c r="S27" t="s">
        <v>169</v>
      </c>
      <c r="T27" s="10" t="s">
        <v>329</v>
      </c>
      <c r="U27" t="s">
        <v>616</v>
      </c>
      <c r="V27" t="s">
        <v>638</v>
      </c>
      <c r="W27" t="s">
        <v>290</v>
      </c>
    </row>
    <row r="28" spans="1:23" x14ac:dyDescent="0.2">
      <c r="A28">
        <v>46915</v>
      </c>
      <c r="B28">
        <v>-4.1812173848484102</v>
      </c>
      <c r="C28">
        <v>3</v>
      </c>
      <c r="D28">
        <v>3910755</v>
      </c>
      <c r="E28">
        <v>3910778</v>
      </c>
      <c r="F28">
        <v>3</v>
      </c>
      <c r="G28">
        <v>8.3000000000000007</v>
      </c>
      <c r="H28">
        <v>90</v>
      </c>
      <c r="I28">
        <v>43</v>
      </c>
      <c r="J28">
        <v>0.43810429000000001</v>
      </c>
      <c r="K28" t="s">
        <v>793</v>
      </c>
      <c r="L28">
        <v>0.66666666666666696</v>
      </c>
      <c r="M28">
        <v>0.52941176470588203</v>
      </c>
      <c r="N28">
        <v>0.5</v>
      </c>
      <c r="O28">
        <v>0.42962962962963003</v>
      </c>
      <c r="P28">
        <v>46915</v>
      </c>
      <c r="Q28" t="s">
        <v>118</v>
      </c>
      <c r="R28" t="s">
        <v>40</v>
      </c>
      <c r="S28" t="s">
        <v>265</v>
      </c>
      <c r="T28" s="10" t="s">
        <v>826</v>
      </c>
      <c r="U28" t="s">
        <v>640</v>
      </c>
      <c r="V28" t="s">
        <v>639</v>
      </c>
      <c r="W28" t="s">
        <v>289</v>
      </c>
    </row>
    <row r="29" spans="1:23" x14ac:dyDescent="0.2">
      <c r="A29">
        <v>47550</v>
      </c>
      <c r="B29">
        <v>-3.72480222351505</v>
      </c>
      <c r="C29">
        <v>3</v>
      </c>
      <c r="D29">
        <v>4995666</v>
      </c>
      <c r="E29">
        <v>4995687</v>
      </c>
      <c r="F29">
        <v>3</v>
      </c>
      <c r="G29">
        <v>7.3</v>
      </c>
      <c r="H29">
        <v>100</v>
      </c>
      <c r="I29">
        <v>44</v>
      </c>
      <c r="J29">
        <v>0.43583827400000003</v>
      </c>
      <c r="K29" t="s">
        <v>794</v>
      </c>
      <c r="L29">
        <v>0.33333333333333298</v>
      </c>
      <c r="M29">
        <v>0.5</v>
      </c>
      <c r="N29">
        <v>0.51851851851851805</v>
      </c>
      <c r="O29">
        <v>0.39416058394160602</v>
      </c>
      <c r="P29">
        <v>47550</v>
      </c>
      <c r="Q29" t="s">
        <v>119</v>
      </c>
      <c r="R29" t="s">
        <v>41</v>
      </c>
      <c r="S29" t="s">
        <v>284</v>
      </c>
      <c r="T29" s="10" t="s">
        <v>827</v>
      </c>
      <c r="U29" t="s">
        <v>691</v>
      </c>
      <c r="V29" t="s">
        <v>839</v>
      </c>
      <c r="W29" t="s">
        <v>738</v>
      </c>
    </row>
    <row r="30" spans="1:23" x14ac:dyDescent="0.2">
      <c r="A30">
        <v>50297</v>
      </c>
      <c r="B30">
        <v>-4.30364784907204</v>
      </c>
      <c r="C30">
        <v>3</v>
      </c>
      <c r="D30">
        <v>8952164</v>
      </c>
      <c r="E30">
        <v>8952187</v>
      </c>
      <c r="F30">
        <v>3</v>
      </c>
      <c r="G30">
        <v>8.3000000000000007</v>
      </c>
      <c r="H30">
        <v>90</v>
      </c>
      <c r="I30">
        <v>43</v>
      </c>
      <c r="J30">
        <v>0.43810429000000001</v>
      </c>
      <c r="K30" t="s">
        <v>792</v>
      </c>
      <c r="L30">
        <v>0.33333333333333298</v>
      </c>
      <c r="M30">
        <v>0.52941176470588203</v>
      </c>
      <c r="N30">
        <v>0.434782608695652</v>
      </c>
      <c r="O30">
        <v>0.36428571428571399</v>
      </c>
      <c r="P30">
        <v>50297</v>
      </c>
      <c r="Q30" t="s">
        <v>122</v>
      </c>
      <c r="R30" t="s">
        <v>44</v>
      </c>
      <c r="S30" t="s">
        <v>189</v>
      </c>
      <c r="T30" s="10" t="s">
        <v>329</v>
      </c>
      <c r="V30" t="s">
        <v>644</v>
      </c>
      <c r="W30" t="s">
        <v>593</v>
      </c>
    </row>
    <row r="31" spans="1:23" x14ac:dyDescent="0.2">
      <c r="A31">
        <v>60243</v>
      </c>
      <c r="B31">
        <v>-4.2945801558181502</v>
      </c>
      <c r="C31">
        <v>3</v>
      </c>
      <c r="D31">
        <v>16897770</v>
      </c>
      <c r="E31">
        <v>16897794</v>
      </c>
      <c r="F31">
        <v>3</v>
      </c>
      <c r="G31">
        <v>8.3000000000000007</v>
      </c>
      <c r="H31">
        <v>90</v>
      </c>
      <c r="I31">
        <v>43</v>
      </c>
      <c r="J31">
        <v>0.43810429000000001</v>
      </c>
      <c r="K31" t="s">
        <v>782</v>
      </c>
      <c r="L31">
        <v>0.33333333333333298</v>
      </c>
      <c r="M31">
        <v>0.33333333333333298</v>
      </c>
      <c r="N31">
        <v>0.65384615384615397</v>
      </c>
      <c r="O31">
        <v>0.52205882352941202</v>
      </c>
      <c r="P31">
        <v>60243</v>
      </c>
      <c r="Q31" t="s">
        <v>126</v>
      </c>
      <c r="R31" t="s">
        <v>48</v>
      </c>
      <c r="S31" t="s">
        <v>210</v>
      </c>
      <c r="T31" s="10" t="s">
        <v>828</v>
      </c>
      <c r="U31" t="s">
        <v>668</v>
      </c>
      <c r="V31" t="s">
        <v>583</v>
      </c>
      <c r="W31" t="s">
        <v>586</v>
      </c>
    </row>
    <row r="32" spans="1:23" x14ac:dyDescent="0.2">
      <c r="A32">
        <v>60270</v>
      </c>
      <c r="B32">
        <v>-4.1939917670549303</v>
      </c>
      <c r="C32">
        <v>3</v>
      </c>
      <c r="D32">
        <v>16913892</v>
      </c>
      <c r="E32">
        <v>16913916</v>
      </c>
      <c r="F32">
        <v>3</v>
      </c>
      <c r="G32">
        <v>8.3000000000000007</v>
      </c>
      <c r="H32">
        <v>90</v>
      </c>
      <c r="I32">
        <v>43</v>
      </c>
      <c r="J32">
        <v>0.43810429000000001</v>
      </c>
      <c r="K32" t="s">
        <v>782</v>
      </c>
      <c r="L32">
        <v>0.33333333333333298</v>
      </c>
      <c r="M32">
        <v>0.375</v>
      </c>
      <c r="N32">
        <v>0.41379310344827602</v>
      </c>
      <c r="O32">
        <v>0.451851851851852</v>
      </c>
      <c r="P32">
        <v>60270</v>
      </c>
      <c r="Q32" t="s">
        <v>127</v>
      </c>
      <c r="R32" t="s">
        <v>49</v>
      </c>
      <c r="S32" t="s">
        <v>208</v>
      </c>
      <c r="T32" s="10" t="s">
        <v>329</v>
      </c>
      <c r="U32" t="s">
        <v>668</v>
      </c>
      <c r="V32" t="s">
        <v>583</v>
      </c>
      <c r="W32" t="s">
        <v>586</v>
      </c>
    </row>
    <row r="33" spans="1:23" x14ac:dyDescent="0.2">
      <c r="A33">
        <v>60946</v>
      </c>
      <c r="B33">
        <v>-5.2190632980306804</v>
      </c>
      <c r="C33">
        <v>3</v>
      </c>
      <c r="D33">
        <v>17559661</v>
      </c>
      <c r="E33">
        <v>17559682</v>
      </c>
      <c r="F33">
        <v>3</v>
      </c>
      <c r="G33">
        <v>7.3</v>
      </c>
      <c r="H33">
        <v>100</v>
      </c>
      <c r="I33">
        <v>44</v>
      </c>
      <c r="J33">
        <v>0.43583827400000003</v>
      </c>
      <c r="K33" t="s">
        <v>791</v>
      </c>
      <c r="L33">
        <v>0.33333333333333298</v>
      </c>
      <c r="M33">
        <v>0.5</v>
      </c>
      <c r="N33">
        <v>0.592592592592593</v>
      </c>
      <c r="O33">
        <v>0.44525547445255498</v>
      </c>
      <c r="P33">
        <v>60946</v>
      </c>
      <c r="Q33" t="s">
        <v>128</v>
      </c>
      <c r="R33" t="s">
        <v>50</v>
      </c>
      <c r="S33" t="s">
        <v>282</v>
      </c>
      <c r="T33" s="10" t="s">
        <v>829</v>
      </c>
      <c r="U33" t="s">
        <v>721</v>
      </c>
      <c r="V33" t="s">
        <v>584</v>
      </c>
      <c r="W33" t="s">
        <v>291</v>
      </c>
    </row>
    <row r="34" spans="1:23" x14ac:dyDescent="0.2">
      <c r="A34">
        <v>61522</v>
      </c>
      <c r="B34">
        <v>-4.46118065773332</v>
      </c>
      <c r="C34">
        <v>3</v>
      </c>
      <c r="D34">
        <v>18391264</v>
      </c>
      <c r="E34">
        <v>18391286</v>
      </c>
      <c r="F34">
        <v>3</v>
      </c>
      <c r="G34">
        <v>8</v>
      </c>
      <c r="H34">
        <v>90</v>
      </c>
      <c r="I34">
        <v>41</v>
      </c>
      <c r="J34">
        <v>0.37987871899999998</v>
      </c>
      <c r="K34" t="s">
        <v>782</v>
      </c>
      <c r="L34">
        <v>0.33333333333333298</v>
      </c>
      <c r="M34">
        <v>0.5625</v>
      </c>
      <c r="N34">
        <v>0.44444444444444398</v>
      </c>
      <c r="O34">
        <v>0.40145985401459899</v>
      </c>
      <c r="P34">
        <v>61522</v>
      </c>
      <c r="Q34" t="s">
        <v>129</v>
      </c>
      <c r="R34" t="s">
        <v>51</v>
      </c>
      <c r="S34" t="s">
        <v>174</v>
      </c>
      <c r="T34" s="10" t="s">
        <v>329</v>
      </c>
      <c r="V34" t="s">
        <v>587</v>
      </c>
      <c r="W34" t="s">
        <v>289</v>
      </c>
    </row>
    <row r="35" spans="1:23" x14ac:dyDescent="0.2">
      <c r="A35">
        <v>63029</v>
      </c>
      <c r="B35">
        <v>-4.4188881012145798</v>
      </c>
      <c r="C35">
        <v>3</v>
      </c>
      <c r="D35">
        <v>20561119</v>
      </c>
      <c r="E35">
        <v>20561142</v>
      </c>
      <c r="F35">
        <v>3</v>
      </c>
      <c r="G35">
        <v>8</v>
      </c>
      <c r="H35">
        <v>100</v>
      </c>
      <c r="I35">
        <v>48</v>
      </c>
      <c r="J35">
        <v>0.573207464</v>
      </c>
      <c r="K35" t="s">
        <v>796</v>
      </c>
      <c r="L35">
        <v>0.66666666666666696</v>
      </c>
      <c r="M35">
        <v>0.1875</v>
      </c>
      <c r="N35">
        <v>0.55172413793103403</v>
      </c>
      <c r="O35">
        <v>0.49629629629629601</v>
      </c>
      <c r="P35">
        <v>63029</v>
      </c>
      <c r="Q35" t="s">
        <v>132</v>
      </c>
      <c r="R35" t="s">
        <v>54</v>
      </c>
      <c r="S35" t="s">
        <v>274</v>
      </c>
      <c r="T35" s="10" t="s">
        <v>830</v>
      </c>
      <c r="U35" t="s">
        <v>726</v>
      </c>
      <c r="V35" t="s">
        <v>596</v>
      </c>
      <c r="W35" t="s">
        <v>293</v>
      </c>
    </row>
    <row r="36" spans="1:23" x14ac:dyDescent="0.2">
      <c r="A36">
        <v>64679</v>
      </c>
      <c r="B36">
        <v>-4.4721926074521097</v>
      </c>
      <c r="C36">
        <v>3</v>
      </c>
      <c r="D36">
        <v>23164512</v>
      </c>
      <c r="E36">
        <v>23164535</v>
      </c>
      <c r="F36">
        <v>3</v>
      </c>
      <c r="G36">
        <v>8</v>
      </c>
      <c r="H36">
        <v>90</v>
      </c>
      <c r="I36">
        <v>41</v>
      </c>
      <c r="J36">
        <v>0.37987871899999998</v>
      </c>
      <c r="K36" t="s">
        <v>794</v>
      </c>
      <c r="L36">
        <v>0.33333333333333298</v>
      </c>
      <c r="M36">
        <v>0.5625</v>
      </c>
      <c r="N36">
        <v>0.46428571428571402</v>
      </c>
      <c r="O36">
        <v>0.47794117647058798</v>
      </c>
      <c r="P36">
        <v>64679</v>
      </c>
      <c r="Q36" t="s">
        <v>134</v>
      </c>
      <c r="R36" t="s">
        <v>56</v>
      </c>
      <c r="S36" t="s">
        <v>185</v>
      </c>
      <c r="T36" s="10" t="s">
        <v>329</v>
      </c>
      <c r="U36" t="s">
        <v>654</v>
      </c>
      <c r="V36" t="s">
        <v>655</v>
      </c>
      <c r="W36" t="s">
        <v>593</v>
      </c>
    </row>
    <row r="37" spans="1:23" x14ac:dyDescent="0.2">
      <c r="A37">
        <v>66130</v>
      </c>
      <c r="B37">
        <v>-5.1824669328710202</v>
      </c>
      <c r="C37">
        <v>4</v>
      </c>
      <c r="D37">
        <v>1417495</v>
      </c>
      <c r="E37">
        <v>1417520</v>
      </c>
      <c r="F37">
        <v>3</v>
      </c>
      <c r="G37">
        <v>8.3000000000000007</v>
      </c>
      <c r="H37">
        <v>91</v>
      </c>
      <c r="I37">
        <v>45</v>
      </c>
      <c r="J37">
        <v>0.45762413699999999</v>
      </c>
      <c r="K37" t="s">
        <v>778</v>
      </c>
      <c r="L37">
        <v>0.33333333333333298</v>
      </c>
      <c r="M37">
        <v>0.33333333333333298</v>
      </c>
      <c r="N37">
        <v>0.476190476190476</v>
      </c>
      <c r="O37">
        <v>0.32592592592592601</v>
      </c>
      <c r="P37">
        <v>66130</v>
      </c>
      <c r="Q37" t="s">
        <v>135</v>
      </c>
      <c r="R37" t="s">
        <v>57</v>
      </c>
      <c r="S37" t="s">
        <v>194</v>
      </c>
      <c r="T37" s="10" t="s">
        <v>329</v>
      </c>
      <c r="U37" t="s">
        <v>727</v>
      </c>
      <c r="V37" t="s">
        <v>656</v>
      </c>
      <c r="W37" t="s">
        <v>586</v>
      </c>
    </row>
    <row r="38" spans="1:23" x14ac:dyDescent="0.2">
      <c r="A38">
        <v>73208</v>
      </c>
      <c r="B38">
        <v>-4.07386404607879</v>
      </c>
      <c r="C38">
        <v>4</v>
      </c>
      <c r="D38">
        <v>6567477</v>
      </c>
      <c r="E38">
        <v>6567501</v>
      </c>
      <c r="F38">
        <v>3</v>
      </c>
      <c r="G38">
        <v>8.3000000000000007</v>
      </c>
      <c r="H38">
        <v>90</v>
      </c>
      <c r="I38">
        <v>43</v>
      </c>
      <c r="J38">
        <v>0.43810429000000001</v>
      </c>
      <c r="K38" t="s">
        <v>793</v>
      </c>
      <c r="L38">
        <v>0.66666666666666696</v>
      </c>
      <c r="M38">
        <v>0.35294117647058798</v>
      </c>
      <c r="N38">
        <v>0.5</v>
      </c>
      <c r="O38">
        <v>0.49629629629629601</v>
      </c>
      <c r="P38">
        <v>73208</v>
      </c>
      <c r="Q38" t="s">
        <v>137</v>
      </c>
      <c r="R38" t="s">
        <v>59</v>
      </c>
      <c r="S38" t="s">
        <v>184</v>
      </c>
      <c r="T38" s="10" t="s">
        <v>329</v>
      </c>
      <c r="V38" t="s">
        <v>657</v>
      </c>
      <c r="W38" t="s">
        <v>595</v>
      </c>
    </row>
    <row r="39" spans="1:23" x14ac:dyDescent="0.2">
      <c r="A39">
        <v>76363</v>
      </c>
      <c r="B39">
        <v>-3.5000602299775001</v>
      </c>
      <c r="C39">
        <v>4</v>
      </c>
      <c r="D39">
        <v>10231523</v>
      </c>
      <c r="E39">
        <v>10231548</v>
      </c>
      <c r="F39">
        <v>3</v>
      </c>
      <c r="G39">
        <v>8.6999999999999993</v>
      </c>
      <c r="H39">
        <v>91</v>
      </c>
      <c r="I39">
        <v>45</v>
      </c>
      <c r="J39">
        <v>0.53029330399999997</v>
      </c>
      <c r="K39" t="s">
        <v>797</v>
      </c>
      <c r="L39">
        <v>0.66666666666666696</v>
      </c>
      <c r="M39">
        <v>0.52173913043478304</v>
      </c>
      <c r="N39">
        <v>0.54545454545454497</v>
      </c>
      <c r="O39">
        <v>0.437037037037037</v>
      </c>
      <c r="Q39" t="s">
        <v>806</v>
      </c>
      <c r="T39" s="10" t="s">
        <v>329</v>
      </c>
      <c r="U39" t="s">
        <v>842</v>
      </c>
      <c r="V39" t="s">
        <v>841</v>
      </c>
      <c r="W39" t="s">
        <v>595</v>
      </c>
    </row>
    <row r="40" spans="1:23" x14ac:dyDescent="0.2">
      <c r="A40">
        <v>78037</v>
      </c>
      <c r="B40">
        <v>-3.64751355564391</v>
      </c>
      <c r="C40">
        <v>4</v>
      </c>
      <c r="D40">
        <v>12486568</v>
      </c>
      <c r="E40">
        <v>12486593</v>
      </c>
      <c r="F40">
        <v>3</v>
      </c>
      <c r="G40">
        <v>8.6999999999999993</v>
      </c>
      <c r="H40">
        <v>100</v>
      </c>
      <c r="I40">
        <v>52</v>
      </c>
      <c r="J40">
        <v>0.69283199399999995</v>
      </c>
      <c r="K40" t="s">
        <v>798</v>
      </c>
      <c r="L40">
        <v>0.66666666666666696</v>
      </c>
      <c r="M40">
        <v>0.3125</v>
      </c>
      <c r="N40">
        <v>0.65517241379310298</v>
      </c>
      <c r="O40">
        <v>0.49629629629629601</v>
      </c>
      <c r="P40">
        <v>78037</v>
      </c>
      <c r="Q40" t="s">
        <v>139</v>
      </c>
      <c r="R40" t="s">
        <v>61</v>
      </c>
      <c r="S40" t="s">
        <v>190</v>
      </c>
      <c r="T40" s="10" t="s">
        <v>329</v>
      </c>
      <c r="U40" t="s">
        <v>691</v>
      </c>
      <c r="V40" t="s">
        <v>660</v>
      </c>
      <c r="W40" t="s">
        <v>661</v>
      </c>
    </row>
    <row r="41" spans="1:23" x14ac:dyDescent="0.2">
      <c r="A41">
        <v>78651</v>
      </c>
      <c r="B41">
        <v>-3.68092640989234</v>
      </c>
      <c r="C41">
        <v>4</v>
      </c>
      <c r="D41">
        <v>13528800</v>
      </c>
      <c r="E41">
        <v>13528819</v>
      </c>
      <c r="F41">
        <v>3</v>
      </c>
      <c r="G41">
        <v>6.7</v>
      </c>
      <c r="H41">
        <v>100</v>
      </c>
      <c r="I41">
        <v>40</v>
      </c>
      <c r="J41">
        <v>0.30338216200000001</v>
      </c>
      <c r="K41" t="s">
        <v>779</v>
      </c>
      <c r="L41">
        <v>0.33333333333333298</v>
      </c>
      <c r="M41">
        <v>0.44444444444444398</v>
      </c>
      <c r="N41">
        <v>0.53846153846153799</v>
      </c>
      <c r="O41">
        <v>0.47058823529411797</v>
      </c>
      <c r="P41">
        <v>78651</v>
      </c>
      <c r="Q41" t="s">
        <v>140</v>
      </c>
      <c r="R41" t="s">
        <v>62</v>
      </c>
      <c r="S41" t="s">
        <v>255</v>
      </c>
      <c r="T41" s="10" t="s">
        <v>329</v>
      </c>
      <c r="V41" t="s">
        <v>600</v>
      </c>
      <c r="W41" t="s">
        <v>292</v>
      </c>
    </row>
    <row r="42" spans="1:23" x14ac:dyDescent="0.2">
      <c r="A42">
        <v>78939</v>
      </c>
      <c r="B42">
        <v>-3.8133862048968701</v>
      </c>
      <c r="C42">
        <v>4</v>
      </c>
      <c r="D42">
        <v>14074255</v>
      </c>
      <c r="E42">
        <v>14074280</v>
      </c>
      <c r="F42">
        <v>3</v>
      </c>
      <c r="G42">
        <v>8.6999999999999993</v>
      </c>
      <c r="H42">
        <v>91</v>
      </c>
      <c r="I42">
        <v>45</v>
      </c>
      <c r="J42">
        <v>0.53029330399999997</v>
      </c>
      <c r="K42" t="s">
        <v>792</v>
      </c>
      <c r="L42">
        <v>0.33333333333333298</v>
      </c>
      <c r="M42">
        <v>0.6875</v>
      </c>
      <c r="N42">
        <v>0.48275862068965503</v>
      </c>
      <c r="O42">
        <v>0.51851851851851805</v>
      </c>
      <c r="Q42" t="s">
        <v>807</v>
      </c>
      <c r="T42" s="10" t="s">
        <v>329</v>
      </c>
      <c r="U42" t="s">
        <v>721</v>
      </c>
      <c r="V42" t="s">
        <v>843</v>
      </c>
      <c r="W42" t="s">
        <v>591</v>
      </c>
    </row>
    <row r="43" spans="1:23" x14ac:dyDescent="0.2">
      <c r="A43">
        <v>78980</v>
      </c>
      <c r="B43">
        <v>-5.26787975769094</v>
      </c>
      <c r="C43">
        <v>4</v>
      </c>
      <c r="D43">
        <v>14142455</v>
      </c>
      <c r="E43">
        <v>14142482</v>
      </c>
      <c r="F43">
        <v>3</v>
      </c>
      <c r="G43">
        <v>9.3000000000000007</v>
      </c>
      <c r="H43">
        <v>92</v>
      </c>
      <c r="I43">
        <v>42</v>
      </c>
      <c r="J43">
        <v>0.64665394099999995</v>
      </c>
      <c r="K43" t="s">
        <v>787</v>
      </c>
      <c r="L43">
        <v>0.33333333333333298</v>
      </c>
      <c r="M43">
        <v>0.5</v>
      </c>
      <c r="N43">
        <v>0.52</v>
      </c>
      <c r="O43">
        <v>0.437037037037037</v>
      </c>
      <c r="P43">
        <v>78980</v>
      </c>
      <c r="Q43" t="s">
        <v>141</v>
      </c>
      <c r="R43" t="s">
        <v>248</v>
      </c>
      <c r="S43" t="s">
        <v>249</v>
      </c>
      <c r="T43" s="10" t="s">
        <v>831</v>
      </c>
      <c r="V43" t="s">
        <v>662</v>
      </c>
      <c r="W43" t="s">
        <v>593</v>
      </c>
    </row>
    <row r="44" spans="1:23" x14ac:dyDescent="0.2">
      <c r="A44">
        <v>79202</v>
      </c>
      <c r="B44">
        <v>-4.3786986867266497</v>
      </c>
      <c r="C44">
        <v>4</v>
      </c>
      <c r="D44">
        <v>14388257</v>
      </c>
      <c r="E44">
        <v>14388280</v>
      </c>
      <c r="F44">
        <v>3</v>
      </c>
      <c r="G44">
        <v>8</v>
      </c>
      <c r="H44">
        <v>90</v>
      </c>
      <c r="I44">
        <v>41</v>
      </c>
      <c r="J44">
        <v>0.37987871899999998</v>
      </c>
      <c r="K44" t="s">
        <v>783</v>
      </c>
      <c r="L44">
        <v>0.33333333333333298</v>
      </c>
      <c r="M44">
        <v>0.3125</v>
      </c>
      <c r="N44">
        <v>0.44827586206896602</v>
      </c>
      <c r="O44">
        <v>0.34814814814814798</v>
      </c>
      <c r="P44">
        <v>79202</v>
      </c>
      <c r="Q44" t="s">
        <v>142</v>
      </c>
      <c r="R44" t="s">
        <v>271</v>
      </c>
      <c r="S44" t="s">
        <v>272</v>
      </c>
      <c r="T44" s="10" t="s">
        <v>329</v>
      </c>
      <c r="V44" t="s">
        <v>663</v>
      </c>
      <c r="W44" t="s">
        <v>593</v>
      </c>
    </row>
    <row r="45" spans="1:23" x14ac:dyDescent="0.2">
      <c r="A45">
        <v>80396</v>
      </c>
      <c r="B45">
        <v>-3.44011190047341</v>
      </c>
      <c r="C45">
        <v>4</v>
      </c>
      <c r="D45">
        <v>16441948</v>
      </c>
      <c r="E45">
        <v>16441968</v>
      </c>
      <c r="F45">
        <v>3</v>
      </c>
      <c r="G45">
        <v>7</v>
      </c>
      <c r="H45">
        <v>100</v>
      </c>
      <c r="I45">
        <v>42</v>
      </c>
      <c r="J45">
        <v>0.37133964000000003</v>
      </c>
      <c r="K45" t="s">
        <v>785</v>
      </c>
      <c r="L45">
        <v>0.33333333333333298</v>
      </c>
      <c r="M45">
        <v>0.47058823529411797</v>
      </c>
      <c r="N45">
        <v>0.48</v>
      </c>
      <c r="O45">
        <v>0.434782608695652</v>
      </c>
      <c r="P45">
        <v>80396</v>
      </c>
      <c r="Q45" t="s">
        <v>144</v>
      </c>
      <c r="R45" t="s">
        <v>64</v>
      </c>
      <c r="S45" t="s">
        <v>238</v>
      </c>
      <c r="T45" s="10" t="s">
        <v>832</v>
      </c>
      <c r="V45" t="s">
        <v>601</v>
      </c>
      <c r="W45" t="s">
        <v>593</v>
      </c>
    </row>
    <row r="46" spans="1:23" x14ac:dyDescent="0.2">
      <c r="A46">
        <v>80842</v>
      </c>
      <c r="B46">
        <v>-5.1680131869609198</v>
      </c>
      <c r="C46">
        <v>4</v>
      </c>
      <c r="D46">
        <v>17145850</v>
      </c>
      <c r="E46">
        <v>17145896</v>
      </c>
      <c r="F46">
        <v>3</v>
      </c>
      <c r="G46">
        <v>15.7</v>
      </c>
      <c r="H46">
        <v>90</v>
      </c>
      <c r="I46">
        <v>52</v>
      </c>
      <c r="J46">
        <v>1.092995065</v>
      </c>
      <c r="K46" t="s">
        <v>799</v>
      </c>
      <c r="L46">
        <v>0.66666666666666696</v>
      </c>
      <c r="M46">
        <v>0.39130434782608697</v>
      </c>
      <c r="N46">
        <v>0.63636363636363602</v>
      </c>
      <c r="O46">
        <v>0.45925925925925898</v>
      </c>
      <c r="Q46" t="s">
        <v>808</v>
      </c>
      <c r="T46" s="10" t="s">
        <v>329</v>
      </c>
      <c r="U46" t="s">
        <v>845</v>
      </c>
      <c r="V46" t="s">
        <v>844</v>
      </c>
      <c r="W46" t="s">
        <v>293</v>
      </c>
    </row>
    <row r="47" spans="1:23" x14ac:dyDescent="0.2">
      <c r="A47">
        <v>81565</v>
      </c>
      <c r="B47">
        <v>-4.4706483649593398</v>
      </c>
      <c r="C47">
        <v>4</v>
      </c>
      <c r="D47">
        <v>18179046</v>
      </c>
      <c r="E47">
        <v>18179071</v>
      </c>
      <c r="F47">
        <v>3</v>
      </c>
      <c r="G47">
        <v>8.6999999999999993</v>
      </c>
      <c r="H47">
        <v>91</v>
      </c>
      <c r="I47">
        <v>45</v>
      </c>
      <c r="J47">
        <v>0.53029330399999997</v>
      </c>
      <c r="K47" t="s">
        <v>778</v>
      </c>
      <c r="L47">
        <v>0.33333333333333298</v>
      </c>
      <c r="M47">
        <v>0.52941176470588203</v>
      </c>
      <c r="N47">
        <v>0.64</v>
      </c>
      <c r="O47">
        <v>0.46376811594202899</v>
      </c>
      <c r="P47">
        <v>81565</v>
      </c>
      <c r="Q47" t="s">
        <v>145</v>
      </c>
      <c r="R47" t="s">
        <v>65</v>
      </c>
      <c r="S47" t="s">
        <v>244</v>
      </c>
      <c r="T47" s="10" t="s">
        <v>329</v>
      </c>
      <c r="U47" t="s">
        <v>691</v>
      </c>
      <c r="V47" t="s">
        <v>665</v>
      </c>
      <c r="W47" t="s">
        <v>288</v>
      </c>
    </row>
    <row r="48" spans="1:23" x14ac:dyDescent="0.2">
      <c r="A48">
        <v>82058</v>
      </c>
      <c r="B48">
        <v>-3.5598442786607101</v>
      </c>
      <c r="C48">
        <v>5</v>
      </c>
      <c r="D48">
        <v>375746</v>
      </c>
      <c r="E48">
        <v>375771</v>
      </c>
      <c r="F48">
        <v>3</v>
      </c>
      <c r="G48">
        <v>8.6999999999999993</v>
      </c>
      <c r="H48">
        <v>91</v>
      </c>
      <c r="I48">
        <v>45</v>
      </c>
      <c r="J48">
        <v>0.53029330399999997</v>
      </c>
      <c r="K48" t="s">
        <v>793</v>
      </c>
      <c r="L48">
        <v>0.66666666666666696</v>
      </c>
      <c r="M48">
        <v>0.5625</v>
      </c>
      <c r="N48">
        <v>0.55172413793103403</v>
      </c>
      <c r="O48">
        <v>0.48888888888888898</v>
      </c>
      <c r="Q48" t="s">
        <v>846</v>
      </c>
      <c r="U48" t="s">
        <v>848</v>
      </c>
      <c r="V48" t="s">
        <v>847</v>
      </c>
      <c r="W48" t="s">
        <v>735</v>
      </c>
    </row>
    <row r="49" spans="1:23" x14ac:dyDescent="0.2">
      <c r="A49">
        <v>83142</v>
      </c>
      <c r="B49">
        <v>-4.3120779845634098</v>
      </c>
      <c r="C49">
        <v>5</v>
      </c>
      <c r="D49">
        <v>2069424</v>
      </c>
      <c r="E49">
        <v>2069447</v>
      </c>
      <c r="F49">
        <v>3</v>
      </c>
      <c r="G49">
        <v>8</v>
      </c>
      <c r="H49">
        <v>90</v>
      </c>
      <c r="I49">
        <v>41</v>
      </c>
      <c r="J49">
        <v>0.37987871899999998</v>
      </c>
      <c r="K49" t="s">
        <v>789</v>
      </c>
      <c r="L49">
        <v>0.66666666666666696</v>
      </c>
      <c r="M49">
        <v>0.29411764705882398</v>
      </c>
      <c r="N49">
        <v>0.60714285714285698</v>
      </c>
      <c r="O49">
        <v>0.407407407407407</v>
      </c>
      <c r="P49">
        <v>83142</v>
      </c>
      <c r="Q49" t="s">
        <v>148</v>
      </c>
      <c r="R49" t="s">
        <v>68</v>
      </c>
      <c r="S49" t="s">
        <v>246</v>
      </c>
      <c r="T49" s="10" t="s">
        <v>833</v>
      </c>
      <c r="V49" t="s">
        <v>670</v>
      </c>
      <c r="W49" t="s">
        <v>289</v>
      </c>
    </row>
    <row r="50" spans="1:23" x14ac:dyDescent="0.2">
      <c r="A50">
        <v>83692</v>
      </c>
      <c r="B50">
        <v>-3.5206255990375501</v>
      </c>
      <c r="C50">
        <v>5</v>
      </c>
      <c r="D50">
        <v>2786720</v>
      </c>
      <c r="E50">
        <v>2786755</v>
      </c>
      <c r="F50">
        <v>3</v>
      </c>
      <c r="G50">
        <v>12</v>
      </c>
      <c r="H50">
        <v>100</v>
      </c>
      <c r="I50">
        <v>72</v>
      </c>
      <c r="J50">
        <v>1.04470891</v>
      </c>
      <c r="K50" t="s">
        <v>786</v>
      </c>
      <c r="L50">
        <v>0.33333333333333298</v>
      </c>
      <c r="M50">
        <v>0.47058823529411797</v>
      </c>
      <c r="N50">
        <v>0.42857142857142899</v>
      </c>
      <c r="O50">
        <v>0.32592592592592601</v>
      </c>
      <c r="P50">
        <v>83692</v>
      </c>
      <c r="Q50" t="s">
        <v>149</v>
      </c>
      <c r="R50" t="s">
        <v>187</v>
      </c>
      <c r="S50" t="s">
        <v>188</v>
      </c>
      <c r="T50" s="10" t="s">
        <v>329</v>
      </c>
      <c r="V50" t="s">
        <v>671</v>
      </c>
      <c r="W50" t="s">
        <v>290</v>
      </c>
    </row>
    <row r="51" spans="1:23" x14ac:dyDescent="0.2">
      <c r="A51">
        <v>84271</v>
      </c>
      <c r="B51">
        <v>-3.8082463329035798</v>
      </c>
      <c r="C51">
        <v>5</v>
      </c>
      <c r="D51">
        <v>3733848</v>
      </c>
      <c r="E51">
        <v>3733874</v>
      </c>
      <c r="F51">
        <v>3</v>
      </c>
      <c r="G51">
        <v>9</v>
      </c>
      <c r="H51">
        <v>91</v>
      </c>
      <c r="I51">
        <v>47</v>
      </c>
      <c r="J51">
        <v>0.58134877799999995</v>
      </c>
      <c r="K51" t="s">
        <v>783</v>
      </c>
      <c r="L51">
        <v>0.33333333333333298</v>
      </c>
      <c r="M51">
        <v>0.4375</v>
      </c>
      <c r="N51">
        <v>0.48275862068965503</v>
      </c>
      <c r="O51">
        <v>0.35555555555555601</v>
      </c>
      <c r="P51">
        <v>84271</v>
      </c>
      <c r="Q51" t="s">
        <v>150</v>
      </c>
      <c r="R51" t="s">
        <v>69</v>
      </c>
      <c r="S51" t="s">
        <v>205</v>
      </c>
      <c r="T51" s="10" t="s">
        <v>329</v>
      </c>
      <c r="U51" t="s">
        <v>689</v>
      </c>
      <c r="V51" t="s">
        <v>672</v>
      </c>
      <c r="W51" t="s">
        <v>290</v>
      </c>
    </row>
    <row r="52" spans="1:23" x14ac:dyDescent="0.2">
      <c r="A52">
        <v>86644</v>
      </c>
      <c r="B52">
        <v>-6.6000920600996</v>
      </c>
      <c r="C52">
        <v>5</v>
      </c>
      <c r="D52">
        <v>7315451</v>
      </c>
      <c r="E52">
        <v>7315488</v>
      </c>
      <c r="F52">
        <v>3</v>
      </c>
      <c r="G52">
        <v>12.7</v>
      </c>
      <c r="H52">
        <v>91</v>
      </c>
      <c r="I52">
        <v>41</v>
      </c>
      <c r="J52">
        <v>0.99459015399999995</v>
      </c>
      <c r="K52" t="s">
        <v>782</v>
      </c>
      <c r="L52">
        <v>0.33333333333333298</v>
      </c>
      <c r="M52">
        <v>0.47368421052631599</v>
      </c>
      <c r="N52">
        <v>0.5</v>
      </c>
      <c r="O52">
        <v>0.48888888888888898</v>
      </c>
      <c r="P52">
        <v>86644</v>
      </c>
      <c r="Q52" t="s">
        <v>152</v>
      </c>
      <c r="R52" t="s">
        <v>71</v>
      </c>
      <c r="S52" t="s">
        <v>198</v>
      </c>
      <c r="T52" s="10" t="s">
        <v>329</v>
      </c>
      <c r="U52" t="s">
        <v>617</v>
      </c>
      <c r="V52" t="s">
        <v>602</v>
      </c>
      <c r="W52" t="s">
        <v>289</v>
      </c>
    </row>
    <row r="53" spans="1:23" x14ac:dyDescent="0.2">
      <c r="A53">
        <v>89091</v>
      </c>
      <c r="B53">
        <v>-3.9777263804533698</v>
      </c>
      <c r="C53">
        <v>5</v>
      </c>
      <c r="D53">
        <v>9785821</v>
      </c>
      <c r="E53">
        <v>9785842</v>
      </c>
      <c r="F53">
        <v>3</v>
      </c>
      <c r="G53">
        <v>7.3</v>
      </c>
      <c r="H53">
        <v>100</v>
      </c>
      <c r="I53">
        <v>44</v>
      </c>
      <c r="J53">
        <v>0.43583827400000003</v>
      </c>
      <c r="K53" t="s">
        <v>780</v>
      </c>
      <c r="L53">
        <v>0.33333333333333298</v>
      </c>
      <c r="M53">
        <v>0.5625</v>
      </c>
      <c r="N53">
        <v>0.37931034482758602</v>
      </c>
      <c r="O53">
        <v>0.37037037037037002</v>
      </c>
      <c r="P53">
        <v>89091</v>
      </c>
      <c r="Q53" t="s">
        <v>153</v>
      </c>
      <c r="R53" t="s">
        <v>72</v>
      </c>
      <c r="S53" t="s">
        <v>197</v>
      </c>
      <c r="T53" s="10" t="s">
        <v>329</v>
      </c>
      <c r="U53" t="s">
        <v>721</v>
      </c>
      <c r="V53" t="s">
        <v>674</v>
      </c>
      <c r="W53" t="s">
        <v>289</v>
      </c>
    </row>
    <row r="54" spans="1:23" x14ac:dyDescent="0.2">
      <c r="A54">
        <v>96827</v>
      </c>
      <c r="B54">
        <v>-4.3959074893016199</v>
      </c>
      <c r="C54">
        <v>5</v>
      </c>
      <c r="D54">
        <v>15905155</v>
      </c>
      <c r="E54">
        <v>15905178</v>
      </c>
      <c r="F54">
        <v>3</v>
      </c>
      <c r="G54">
        <v>8</v>
      </c>
      <c r="H54">
        <v>90</v>
      </c>
      <c r="I54">
        <v>41</v>
      </c>
      <c r="J54">
        <v>0.37987871899999998</v>
      </c>
      <c r="K54" t="s">
        <v>800</v>
      </c>
      <c r="L54">
        <v>0.33333333333333298</v>
      </c>
      <c r="M54">
        <v>0.45</v>
      </c>
      <c r="N54">
        <v>0.4</v>
      </c>
      <c r="O54">
        <v>0.34074074074074101</v>
      </c>
      <c r="P54">
        <v>96827</v>
      </c>
      <c r="Q54" t="s">
        <v>154</v>
      </c>
      <c r="R54" t="s">
        <v>73</v>
      </c>
      <c r="S54" t="s">
        <v>267</v>
      </c>
      <c r="T54" s="10" t="s">
        <v>834</v>
      </c>
      <c r="U54" t="s">
        <v>729</v>
      </c>
      <c r="V54" t="s">
        <v>675</v>
      </c>
      <c r="W54" t="s">
        <v>290</v>
      </c>
    </row>
    <row r="55" spans="1:23" x14ac:dyDescent="0.2">
      <c r="A55">
        <v>97476</v>
      </c>
      <c r="B55">
        <v>-3.8940508557690601</v>
      </c>
      <c r="C55">
        <v>5</v>
      </c>
      <c r="D55">
        <v>16580921</v>
      </c>
      <c r="E55">
        <v>16580940</v>
      </c>
      <c r="F55">
        <v>3</v>
      </c>
      <c r="G55">
        <v>6.7</v>
      </c>
      <c r="H55">
        <v>100</v>
      </c>
      <c r="I55">
        <v>40</v>
      </c>
      <c r="J55">
        <v>0.30338216200000001</v>
      </c>
      <c r="K55" t="s">
        <v>786</v>
      </c>
      <c r="L55">
        <v>0.33333333333333298</v>
      </c>
      <c r="M55">
        <v>0.44444444444444398</v>
      </c>
      <c r="N55">
        <v>0.52173913043478304</v>
      </c>
      <c r="O55">
        <v>0.39568345323741</v>
      </c>
      <c r="P55">
        <v>97476</v>
      </c>
      <c r="Q55" t="s">
        <v>155</v>
      </c>
      <c r="R55" t="s">
        <v>74</v>
      </c>
      <c r="S55" t="s">
        <v>216</v>
      </c>
      <c r="T55" s="10" t="s">
        <v>835</v>
      </c>
      <c r="U55" t="s">
        <v>603</v>
      </c>
      <c r="V55" t="s">
        <v>604</v>
      </c>
      <c r="W55" t="s">
        <v>287</v>
      </c>
    </row>
    <row r="56" spans="1:23" x14ac:dyDescent="0.2">
      <c r="A56">
        <v>99419</v>
      </c>
      <c r="B56">
        <v>-5.0325747352013499</v>
      </c>
      <c r="C56">
        <v>5</v>
      </c>
      <c r="D56">
        <v>18723569</v>
      </c>
      <c r="E56">
        <v>18723589</v>
      </c>
      <c r="F56">
        <v>2</v>
      </c>
      <c r="G56">
        <v>10.5</v>
      </c>
      <c r="H56">
        <v>100</v>
      </c>
      <c r="I56">
        <v>42</v>
      </c>
      <c r="J56">
        <v>0.90880183800000003</v>
      </c>
      <c r="K56" t="s">
        <v>801</v>
      </c>
      <c r="L56">
        <v>0.5</v>
      </c>
      <c r="M56">
        <v>0.47058823529411797</v>
      </c>
      <c r="N56">
        <v>0.48</v>
      </c>
      <c r="O56">
        <v>0.34782608695652201</v>
      </c>
      <c r="Q56" t="s">
        <v>511</v>
      </c>
      <c r="T56" s="10" t="s">
        <v>329</v>
      </c>
      <c r="U56" t="s">
        <v>851</v>
      </c>
      <c r="V56" t="s">
        <v>849</v>
      </c>
      <c r="W56" t="s">
        <v>850</v>
      </c>
    </row>
    <row r="57" spans="1:23" x14ac:dyDescent="0.2">
      <c r="A57">
        <v>99634</v>
      </c>
      <c r="B57">
        <v>-4.4857283093095504</v>
      </c>
      <c r="C57">
        <v>5</v>
      </c>
      <c r="D57">
        <v>19016838</v>
      </c>
      <c r="E57">
        <v>19016860</v>
      </c>
      <c r="F57">
        <v>3</v>
      </c>
      <c r="G57">
        <v>8</v>
      </c>
      <c r="H57">
        <v>90</v>
      </c>
      <c r="I57">
        <v>41</v>
      </c>
      <c r="J57">
        <v>0.37987871899999998</v>
      </c>
      <c r="K57" t="s">
        <v>778</v>
      </c>
      <c r="L57">
        <v>0.33333333333333298</v>
      </c>
      <c r="M57">
        <v>0.61111111111111105</v>
      </c>
      <c r="N57">
        <v>0.407407407407407</v>
      </c>
      <c r="O57">
        <v>0.4</v>
      </c>
      <c r="P57">
        <v>99634</v>
      </c>
      <c r="Q57" t="s">
        <v>157</v>
      </c>
      <c r="R57" t="s">
        <v>76</v>
      </c>
      <c r="S57" t="s">
        <v>193</v>
      </c>
      <c r="T57" s="10" t="s">
        <v>329</v>
      </c>
      <c r="U57" t="s">
        <v>622</v>
      </c>
      <c r="V57" t="s">
        <v>676</v>
      </c>
      <c r="W57" t="s">
        <v>289</v>
      </c>
    </row>
    <row r="58" spans="1:23" x14ac:dyDescent="0.2">
      <c r="A58">
        <v>100094</v>
      </c>
      <c r="B58">
        <v>-4.5814903133290299</v>
      </c>
      <c r="C58">
        <v>5</v>
      </c>
      <c r="D58">
        <v>19596364</v>
      </c>
      <c r="E58">
        <v>19596389</v>
      </c>
      <c r="F58">
        <v>3</v>
      </c>
      <c r="G58">
        <v>8.6999999999999993</v>
      </c>
      <c r="H58">
        <v>91</v>
      </c>
      <c r="I58">
        <v>45</v>
      </c>
      <c r="J58">
        <v>0.53029330399999997</v>
      </c>
      <c r="K58" t="s">
        <v>778</v>
      </c>
      <c r="L58">
        <v>0.33333333333333298</v>
      </c>
      <c r="M58">
        <v>0.625</v>
      </c>
      <c r="N58">
        <v>0.57692307692307698</v>
      </c>
      <c r="O58">
        <v>0.44927536231884102</v>
      </c>
      <c r="P58">
        <v>100094</v>
      </c>
      <c r="Q58" t="s">
        <v>78</v>
      </c>
      <c r="R58" t="s">
        <v>0</v>
      </c>
      <c r="S58" t="s">
        <v>186</v>
      </c>
      <c r="T58" s="10" t="s">
        <v>836</v>
      </c>
      <c r="U58" t="s">
        <v>731</v>
      </c>
      <c r="V58" t="s">
        <v>677</v>
      </c>
      <c r="W58" t="s">
        <v>289</v>
      </c>
    </row>
    <row r="59" spans="1:23" x14ac:dyDescent="0.2">
      <c r="A59">
        <v>100102</v>
      </c>
      <c r="B59">
        <v>-5.3222581001157998</v>
      </c>
      <c r="C59">
        <v>5</v>
      </c>
      <c r="D59">
        <v>19611477</v>
      </c>
      <c r="E59">
        <v>19611504</v>
      </c>
      <c r="F59">
        <v>3</v>
      </c>
      <c r="G59">
        <v>9.3000000000000007</v>
      </c>
      <c r="H59">
        <v>92</v>
      </c>
      <c r="I59">
        <v>49</v>
      </c>
      <c r="J59">
        <v>0.64665394099999995</v>
      </c>
      <c r="K59" t="s">
        <v>779</v>
      </c>
      <c r="L59">
        <v>0.33333333333333298</v>
      </c>
      <c r="M59">
        <v>0.55555555555555602</v>
      </c>
      <c r="N59">
        <v>0.5</v>
      </c>
      <c r="O59">
        <v>0.47826086956521702</v>
      </c>
      <c r="P59">
        <v>100102</v>
      </c>
      <c r="Q59" t="s">
        <v>79</v>
      </c>
      <c r="R59" t="s">
        <v>1</v>
      </c>
      <c r="S59" t="s">
        <v>195</v>
      </c>
      <c r="T59" s="10" t="s">
        <v>837</v>
      </c>
      <c r="U59" t="s">
        <v>732</v>
      </c>
      <c r="V59" t="s">
        <v>678</v>
      </c>
      <c r="W59" t="s">
        <v>292</v>
      </c>
    </row>
    <row r="60" spans="1:23" x14ac:dyDescent="0.2">
      <c r="A60">
        <v>100984</v>
      </c>
      <c r="B60">
        <v>-4.4083817413545798</v>
      </c>
      <c r="C60">
        <v>5</v>
      </c>
      <c r="D60">
        <v>20736417</v>
      </c>
      <c r="E60">
        <v>20736440</v>
      </c>
      <c r="F60">
        <v>3</v>
      </c>
      <c r="G60">
        <v>8</v>
      </c>
      <c r="H60">
        <v>90</v>
      </c>
      <c r="I60">
        <v>41</v>
      </c>
      <c r="J60">
        <v>0.37987871899999998</v>
      </c>
      <c r="K60" t="s">
        <v>780</v>
      </c>
      <c r="L60">
        <v>0.33333333333333298</v>
      </c>
      <c r="M60">
        <v>0.47058823529411797</v>
      </c>
      <c r="N60">
        <v>0.44444444444444398</v>
      </c>
      <c r="O60">
        <v>0.39705882352941202</v>
      </c>
      <c r="P60">
        <v>100984</v>
      </c>
      <c r="Q60" t="s">
        <v>80</v>
      </c>
      <c r="R60" t="s">
        <v>2</v>
      </c>
      <c r="S60" t="s">
        <v>168</v>
      </c>
      <c r="T60" s="10" t="s">
        <v>329</v>
      </c>
      <c r="U60" t="s">
        <v>717</v>
      </c>
      <c r="V60" t="s">
        <v>679</v>
      </c>
      <c r="W60" t="s">
        <v>289</v>
      </c>
    </row>
    <row r="61" spans="1:23" x14ac:dyDescent="0.2">
      <c r="A61">
        <v>102220</v>
      </c>
      <c r="B61">
        <v>-3.7103064008084301</v>
      </c>
      <c r="C61">
        <v>5</v>
      </c>
      <c r="D61">
        <v>22545722</v>
      </c>
      <c r="E61">
        <v>22545749</v>
      </c>
      <c r="F61">
        <v>3</v>
      </c>
      <c r="G61">
        <v>9.3000000000000007</v>
      </c>
      <c r="H61">
        <v>92</v>
      </c>
      <c r="I61">
        <v>49</v>
      </c>
      <c r="J61">
        <v>0.64665394099999995</v>
      </c>
      <c r="K61" t="s">
        <v>781</v>
      </c>
      <c r="L61">
        <v>0.33333333333333298</v>
      </c>
      <c r="M61">
        <v>0.625</v>
      </c>
      <c r="N61">
        <v>0.57692307692307698</v>
      </c>
      <c r="O61">
        <v>0.46376811594202899</v>
      </c>
      <c r="Q61" t="s">
        <v>809</v>
      </c>
      <c r="T61" s="10" t="s">
        <v>329</v>
      </c>
      <c r="U61" t="s">
        <v>853</v>
      </c>
      <c r="V61" t="s">
        <v>852</v>
      </c>
      <c r="W61" t="s">
        <v>292</v>
      </c>
    </row>
    <row r="62" spans="1:23" x14ac:dyDescent="0.2">
      <c r="A62">
        <v>104934</v>
      </c>
      <c r="B62">
        <v>-3.5343682067811502</v>
      </c>
      <c r="C62">
        <v>5</v>
      </c>
      <c r="D62">
        <v>26671785</v>
      </c>
      <c r="E62">
        <v>26671818</v>
      </c>
      <c r="F62">
        <v>3</v>
      </c>
      <c r="G62">
        <v>11.7</v>
      </c>
      <c r="H62">
        <v>90</v>
      </c>
      <c r="I62">
        <v>49</v>
      </c>
      <c r="J62">
        <v>0.90417586299999997</v>
      </c>
      <c r="K62" t="s">
        <v>782</v>
      </c>
      <c r="L62">
        <v>0.33333333333333298</v>
      </c>
      <c r="M62">
        <v>0.375</v>
      </c>
      <c r="N62">
        <v>0.53571428571428603</v>
      </c>
      <c r="O62">
        <v>0.433823529411765</v>
      </c>
      <c r="P62">
        <v>104934</v>
      </c>
      <c r="Q62" t="s">
        <v>84</v>
      </c>
      <c r="R62" t="s">
        <v>6</v>
      </c>
      <c r="S62" t="s">
        <v>182</v>
      </c>
      <c r="T62" s="10" t="s">
        <v>329</v>
      </c>
      <c r="V62" t="s">
        <v>734</v>
      </c>
      <c r="W62" t="s">
        <v>593</v>
      </c>
    </row>
    <row r="63" spans="1:23" x14ac:dyDescent="0.2">
      <c r="U63" t="s">
        <v>854</v>
      </c>
      <c r="V63">
        <v>14</v>
      </c>
    </row>
    <row r="67" spans="20:22" x14ac:dyDescent="0.2">
      <c r="T67" s="10" t="s">
        <v>683</v>
      </c>
      <c r="U67" s="2" t="s">
        <v>684</v>
      </c>
      <c r="V67" s="10" t="s">
        <v>682</v>
      </c>
    </row>
    <row r="68" spans="20:22" x14ac:dyDescent="0.2">
      <c r="T68" s="10" t="s">
        <v>586</v>
      </c>
      <c r="U68" s="10">
        <f>COUNTIF(W2:W62,"K")</f>
        <v>5</v>
      </c>
      <c r="V68" s="10">
        <f>U68/U83</f>
        <v>8.1967213114754092E-2</v>
      </c>
    </row>
    <row r="69" spans="20:22" x14ac:dyDescent="0.2">
      <c r="T69" s="10" t="s">
        <v>290</v>
      </c>
      <c r="U69" s="10">
        <f>COUNTIF(W2:W62,"D")</f>
        <v>10</v>
      </c>
      <c r="V69" s="10">
        <f>U69/U83</f>
        <v>0.16393442622950818</v>
      </c>
    </row>
    <row r="70" spans="20:22" x14ac:dyDescent="0.2">
      <c r="T70" s="10" t="s">
        <v>289</v>
      </c>
      <c r="U70" s="10">
        <f>COUNTIF(W2:W62,"E")</f>
        <v>17</v>
      </c>
      <c r="V70" s="10">
        <f>U70/U83</f>
        <v>0.27868852459016391</v>
      </c>
    </row>
    <row r="71" spans="20:22" x14ac:dyDescent="0.2">
      <c r="T71" s="10" t="s">
        <v>293</v>
      </c>
      <c r="U71" s="10">
        <f>COUNTIF(W2:W62,"G")</f>
        <v>4</v>
      </c>
      <c r="V71" s="10">
        <f>U71/U83</f>
        <v>6.5573770491803282E-2</v>
      </c>
    </row>
    <row r="72" spans="20:22" x14ac:dyDescent="0.2">
      <c r="T72" s="10" t="s">
        <v>591</v>
      </c>
      <c r="U72" s="10">
        <f>COUNTIF(W2:W62,"H")</f>
        <v>2</v>
      </c>
      <c r="V72" s="10">
        <f>U72/U83</f>
        <v>3.2786885245901641E-2</v>
      </c>
    </row>
    <row r="73" spans="20:22" x14ac:dyDescent="0.2">
      <c r="T73" s="10" t="s">
        <v>593</v>
      </c>
      <c r="U73" s="10">
        <f>COUNTIF(W2:W62,"S")</f>
        <v>8</v>
      </c>
      <c r="V73" s="10">
        <f>U73/U83</f>
        <v>0.13114754098360656</v>
      </c>
    </row>
    <row r="74" spans="20:22" x14ac:dyDescent="0.2">
      <c r="T74" s="10" t="s">
        <v>291</v>
      </c>
      <c r="U74" s="10">
        <f>COUNTIF(W2:W62,"Q")</f>
        <v>1</v>
      </c>
      <c r="V74" s="10">
        <f>U74/U83</f>
        <v>1.6393442622950821E-2</v>
      </c>
    </row>
    <row r="75" spans="20:22" x14ac:dyDescent="0.2">
      <c r="T75" s="10" t="s">
        <v>292</v>
      </c>
      <c r="U75" s="10">
        <f>COUNTIF(W2:W62,"N")</f>
        <v>5</v>
      </c>
      <c r="V75" s="10">
        <f>U75/U83</f>
        <v>8.1967213114754092E-2</v>
      </c>
    </row>
    <row r="76" spans="20:22" x14ac:dyDescent="0.2">
      <c r="T76" s="10" t="s">
        <v>625</v>
      </c>
      <c r="U76" s="10">
        <f>COUNTIF(W2:W62,"T")</f>
        <v>1</v>
      </c>
      <c r="V76" s="10">
        <f>U76/U83</f>
        <v>1.6393442622950821E-2</v>
      </c>
    </row>
    <row r="77" spans="20:22" x14ac:dyDescent="0.2">
      <c r="T77" s="10" t="s">
        <v>595</v>
      </c>
      <c r="U77" s="10">
        <f>COUNTIF(W2:W62,"P")</f>
        <v>2</v>
      </c>
      <c r="V77" s="10">
        <f>U77/U83</f>
        <v>3.2786885245901641E-2</v>
      </c>
    </row>
    <row r="78" spans="20:22" x14ac:dyDescent="0.2">
      <c r="T78" s="10" t="s">
        <v>287</v>
      </c>
      <c r="U78" s="10">
        <f>COUNTIF(W2:W62,"M")</f>
        <v>1</v>
      </c>
      <c r="V78" s="10">
        <f>U78/U83</f>
        <v>1.6393442622950821E-2</v>
      </c>
    </row>
    <row r="79" spans="20:22" x14ac:dyDescent="0.2">
      <c r="T79" s="10" t="s">
        <v>661</v>
      </c>
      <c r="U79" s="10">
        <f>COUNTIF(W2:W62,"V")</f>
        <v>1</v>
      </c>
      <c r="V79" s="10">
        <f>U79/U83</f>
        <v>1.6393442622950821E-2</v>
      </c>
    </row>
    <row r="80" spans="20:22" x14ac:dyDescent="0.2">
      <c r="T80" s="10" t="s">
        <v>288</v>
      </c>
      <c r="U80" s="10">
        <f>COUNTIF(W2:W62,"F")</f>
        <v>1</v>
      </c>
      <c r="V80" s="10">
        <f>U80/U83</f>
        <v>1.6393442622950821E-2</v>
      </c>
    </row>
    <row r="81" spans="20:22" x14ac:dyDescent="0.2">
      <c r="T81" t="s">
        <v>735</v>
      </c>
      <c r="U81" s="10">
        <f>COUNTIF(W2:W62,"R")</f>
        <v>1</v>
      </c>
      <c r="V81" s="10">
        <f>U81/U83</f>
        <v>1.6393442622950821E-2</v>
      </c>
    </row>
    <row r="82" spans="20:22" x14ac:dyDescent="0.2">
      <c r="T82" t="s">
        <v>738</v>
      </c>
      <c r="U82" s="10">
        <f>COUNTIF(W2:W62,"L")</f>
        <v>1</v>
      </c>
      <c r="V82" s="10">
        <f>U82/U83</f>
        <v>1.6393442622950821E-2</v>
      </c>
    </row>
    <row r="83" spans="20:22" x14ac:dyDescent="0.2">
      <c r="T83" s="10" t="s">
        <v>651</v>
      </c>
      <c r="U83" s="10">
        <v>61</v>
      </c>
      <c r="V83" s="10">
        <f>SUM(V68:V81)</f>
        <v>0.96721311475409844</v>
      </c>
    </row>
  </sheetData>
  <sortState ref="A2:O85">
    <sortCondition ref="A2:A85"/>
  </sortState>
  <pageMargins left="0.7" right="0.7" top="0.75" bottom="0.75" header="0.3" footer="0.3"/>
  <pageSetup orientation="portrait"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78"/>
  <sheetViews>
    <sheetView topLeftCell="A13" workbookViewId="0">
      <selection activeCell="V59" sqref="V59"/>
    </sheetView>
  </sheetViews>
  <sheetFormatPr baseColWidth="10" defaultRowHeight="16" x14ac:dyDescent="0.2"/>
  <sheetData>
    <row r="1" spans="1:23" x14ac:dyDescent="0.2">
      <c r="A1" s="21" t="s">
        <v>760</v>
      </c>
      <c r="B1" s="21" t="s">
        <v>759</v>
      </c>
      <c r="C1" s="21" t="s">
        <v>761</v>
      </c>
      <c r="D1" s="21" t="s">
        <v>764</v>
      </c>
      <c r="E1" s="21" t="s">
        <v>765</v>
      </c>
      <c r="F1" s="21" t="s">
        <v>766</v>
      </c>
      <c r="G1" s="21" t="s">
        <v>767</v>
      </c>
      <c r="H1" s="21" t="s">
        <v>768</v>
      </c>
      <c r="I1" s="21" t="s">
        <v>769</v>
      </c>
      <c r="J1" s="21" t="s">
        <v>770</v>
      </c>
      <c r="K1" s="21" t="s">
        <v>771</v>
      </c>
      <c r="L1" s="21" t="s">
        <v>774</v>
      </c>
      <c r="M1" s="21" t="s">
        <v>775</v>
      </c>
      <c r="N1" s="21" t="s">
        <v>776</v>
      </c>
      <c r="O1" s="21" t="s">
        <v>777</v>
      </c>
      <c r="P1" s="21" t="s">
        <v>160</v>
      </c>
      <c r="Q1" s="21" t="s">
        <v>161</v>
      </c>
      <c r="R1" s="21" t="s">
        <v>295</v>
      </c>
      <c r="S1" s="21" t="s">
        <v>296</v>
      </c>
      <c r="T1" s="21" t="s">
        <v>298</v>
      </c>
      <c r="U1" s="21" t="s">
        <v>580</v>
      </c>
      <c r="V1" s="21" t="s">
        <v>582</v>
      </c>
      <c r="W1" s="21" t="s">
        <v>585</v>
      </c>
    </row>
    <row r="2" spans="1:23" x14ac:dyDescent="0.2">
      <c r="A2" s="21">
        <v>86644</v>
      </c>
      <c r="B2" s="17">
        <v>-6.3605249731110503</v>
      </c>
      <c r="C2" s="21">
        <v>5</v>
      </c>
      <c r="D2" s="21">
        <v>7315451</v>
      </c>
      <c r="E2" s="21">
        <v>7315488</v>
      </c>
      <c r="F2" s="21">
        <v>3</v>
      </c>
      <c r="G2" s="21">
        <v>12.7</v>
      </c>
      <c r="H2" s="21">
        <v>91</v>
      </c>
      <c r="I2" s="21">
        <v>41</v>
      </c>
      <c r="J2" s="21">
        <v>0.99459015399999995</v>
      </c>
      <c r="K2" s="21" t="s">
        <v>782</v>
      </c>
      <c r="L2" s="21">
        <v>0.33333333333333298</v>
      </c>
      <c r="M2" s="21">
        <v>0.47368421052631599</v>
      </c>
      <c r="N2" s="21">
        <v>0.5</v>
      </c>
      <c r="O2" s="21">
        <v>0.48888888888888898</v>
      </c>
      <c r="P2" s="21">
        <v>86644</v>
      </c>
      <c r="Q2" s="21" t="s">
        <v>152</v>
      </c>
      <c r="R2" s="21" t="s">
        <v>71</v>
      </c>
      <c r="S2" s="21" t="s">
        <v>198</v>
      </c>
      <c r="T2" s="21" t="s">
        <v>329</v>
      </c>
      <c r="U2" s="21" t="s">
        <v>617</v>
      </c>
      <c r="V2" s="21" t="s">
        <v>602</v>
      </c>
      <c r="W2" s="21" t="s">
        <v>289</v>
      </c>
    </row>
    <row r="3" spans="1:23" x14ac:dyDescent="0.2">
      <c r="A3" s="21">
        <v>4175</v>
      </c>
      <c r="B3" s="17">
        <v>-6.0155211508193904</v>
      </c>
      <c r="C3" s="21">
        <v>1</v>
      </c>
      <c r="D3" s="21">
        <v>6764197</v>
      </c>
      <c r="E3" s="21">
        <v>6764221</v>
      </c>
      <c r="F3" s="21">
        <v>3</v>
      </c>
      <c r="G3" s="21">
        <v>8</v>
      </c>
      <c r="H3" s="21">
        <v>91</v>
      </c>
      <c r="I3" s="21">
        <v>43</v>
      </c>
      <c r="J3" s="21">
        <v>0.39959837799999998</v>
      </c>
      <c r="K3" s="21" t="s">
        <v>778</v>
      </c>
      <c r="L3" s="21">
        <v>0.33333333333333298</v>
      </c>
      <c r="M3" s="21">
        <v>0.35294117647058798</v>
      </c>
      <c r="N3" s="21">
        <v>0.46428571428571402</v>
      </c>
      <c r="O3" s="21">
        <v>0.30370370370370398</v>
      </c>
      <c r="P3" s="21">
        <v>4175</v>
      </c>
      <c r="Q3" s="21" t="s">
        <v>99</v>
      </c>
      <c r="R3" s="21" t="s">
        <v>21</v>
      </c>
      <c r="S3" s="21" t="s">
        <v>180</v>
      </c>
      <c r="T3" s="21" t="s">
        <v>329</v>
      </c>
      <c r="U3" s="21" t="s">
        <v>612</v>
      </c>
      <c r="V3" s="21" t="s">
        <v>613</v>
      </c>
      <c r="W3" s="21" t="s">
        <v>289</v>
      </c>
    </row>
    <row r="4" spans="1:23" x14ac:dyDescent="0.2">
      <c r="A4" s="21">
        <v>99419</v>
      </c>
      <c r="B4" s="21">
        <v>-5.4768167628526596</v>
      </c>
      <c r="C4" s="21">
        <v>5</v>
      </c>
      <c r="D4" s="21">
        <v>18723569</v>
      </c>
      <c r="E4" s="21">
        <v>18723589</v>
      </c>
      <c r="F4" s="21">
        <v>2</v>
      </c>
      <c r="G4" s="21">
        <v>10.5</v>
      </c>
      <c r="H4" s="21">
        <v>100</v>
      </c>
      <c r="I4" s="21">
        <v>42</v>
      </c>
      <c r="J4" s="21">
        <v>0.90880183800000003</v>
      </c>
      <c r="K4" s="21" t="s">
        <v>801</v>
      </c>
      <c r="L4" s="21">
        <v>0.5</v>
      </c>
      <c r="M4" s="21">
        <v>0.47058823529411797</v>
      </c>
      <c r="N4" s="21">
        <v>0.48</v>
      </c>
      <c r="O4" s="21">
        <v>0.34782608695652201</v>
      </c>
      <c r="P4" s="21"/>
      <c r="Q4" s="21" t="s">
        <v>511</v>
      </c>
      <c r="R4" s="21"/>
      <c r="S4" s="21"/>
      <c r="T4" s="21" t="s">
        <v>329</v>
      </c>
      <c r="U4" s="21" t="s">
        <v>851</v>
      </c>
      <c r="V4" s="21" t="s">
        <v>849</v>
      </c>
      <c r="W4" s="21" t="s">
        <v>850</v>
      </c>
    </row>
    <row r="5" spans="1:23" x14ac:dyDescent="0.2">
      <c r="A5" s="21">
        <v>66130</v>
      </c>
      <c r="B5" s="21">
        <v>-5.2294474254402701</v>
      </c>
      <c r="C5" s="21">
        <v>4</v>
      </c>
      <c r="D5" s="21">
        <v>1417495</v>
      </c>
      <c r="E5" s="21">
        <v>1417520</v>
      </c>
      <c r="F5" s="21">
        <v>3</v>
      </c>
      <c r="G5" s="21">
        <v>8.3000000000000007</v>
      </c>
      <c r="H5" s="21">
        <v>91</v>
      </c>
      <c r="I5" s="21">
        <v>45</v>
      </c>
      <c r="J5" s="21">
        <v>0.45762413699999999</v>
      </c>
      <c r="K5" s="21" t="s">
        <v>778</v>
      </c>
      <c r="L5" s="21">
        <v>0.33333333333333298</v>
      </c>
      <c r="M5" s="21">
        <v>0.33333333333333298</v>
      </c>
      <c r="N5" s="21">
        <v>0.476190476190476</v>
      </c>
      <c r="O5" s="21">
        <v>0.32592592592592601</v>
      </c>
      <c r="P5" s="21">
        <v>66130</v>
      </c>
      <c r="Q5" s="21" t="s">
        <v>135</v>
      </c>
      <c r="R5" s="21" t="s">
        <v>57</v>
      </c>
      <c r="S5" s="21" t="s">
        <v>194</v>
      </c>
      <c r="T5" s="21" t="s">
        <v>329</v>
      </c>
      <c r="U5" s="21" t="s">
        <v>727</v>
      </c>
      <c r="V5" s="21" t="s">
        <v>656</v>
      </c>
      <c r="W5" s="21" t="s">
        <v>586</v>
      </c>
    </row>
    <row r="6" spans="1:23" x14ac:dyDescent="0.2">
      <c r="A6" s="21">
        <v>60946</v>
      </c>
      <c r="B6" s="21">
        <v>-5.06257567156646</v>
      </c>
      <c r="C6" s="21">
        <v>3</v>
      </c>
      <c r="D6" s="21">
        <v>17559661</v>
      </c>
      <c r="E6" s="21">
        <v>17559682</v>
      </c>
      <c r="F6" s="21">
        <v>3</v>
      </c>
      <c r="G6" s="21">
        <v>7.3</v>
      </c>
      <c r="H6" s="21">
        <v>100</v>
      </c>
      <c r="I6" s="21">
        <v>44</v>
      </c>
      <c r="J6" s="21">
        <v>0.43583827400000003</v>
      </c>
      <c r="K6" s="21" t="s">
        <v>791</v>
      </c>
      <c r="L6" s="21">
        <v>0.33333333333333298</v>
      </c>
      <c r="M6" s="21">
        <v>0.5</v>
      </c>
      <c r="N6" s="21">
        <v>0.592592592592593</v>
      </c>
      <c r="O6" s="21">
        <v>0.44525547445255498</v>
      </c>
      <c r="P6" s="21">
        <v>60946</v>
      </c>
      <c r="Q6" s="21" t="s">
        <v>128</v>
      </c>
      <c r="R6" s="21" t="s">
        <v>50</v>
      </c>
      <c r="S6" s="21" t="s">
        <v>282</v>
      </c>
      <c r="T6" s="21" t="s">
        <v>829</v>
      </c>
      <c r="U6" s="21" t="s">
        <v>721</v>
      </c>
      <c r="V6" s="21" t="s">
        <v>584</v>
      </c>
      <c r="W6" s="21" t="s">
        <v>291</v>
      </c>
    </row>
    <row r="7" spans="1:23" x14ac:dyDescent="0.2">
      <c r="A7" s="21">
        <v>80842</v>
      </c>
      <c r="B7" s="21">
        <v>-5.0488516213825099</v>
      </c>
      <c r="C7" s="21">
        <v>4</v>
      </c>
      <c r="D7" s="21">
        <v>17145850</v>
      </c>
      <c r="E7" s="21">
        <v>17145896</v>
      </c>
      <c r="F7" s="21">
        <v>3</v>
      </c>
      <c r="G7" s="21">
        <v>15.7</v>
      </c>
      <c r="H7" s="21">
        <v>90</v>
      </c>
      <c r="I7" s="21">
        <v>52</v>
      </c>
      <c r="J7" s="21">
        <v>1.092995065</v>
      </c>
      <c r="K7" s="21" t="s">
        <v>799</v>
      </c>
      <c r="L7" s="21">
        <v>0.66666666666666696</v>
      </c>
      <c r="M7" s="21">
        <v>0.39130434782608697</v>
      </c>
      <c r="N7" s="21">
        <v>0.63636363636363602</v>
      </c>
      <c r="O7" s="21">
        <v>0.45925925925925898</v>
      </c>
      <c r="P7" s="21"/>
      <c r="Q7" s="21" t="s">
        <v>808</v>
      </c>
      <c r="R7" s="21"/>
      <c r="S7" s="21"/>
      <c r="T7" s="21" t="s">
        <v>329</v>
      </c>
      <c r="U7" s="21" t="s">
        <v>845</v>
      </c>
      <c r="V7" s="21" t="s">
        <v>844</v>
      </c>
      <c r="W7" s="21" t="s">
        <v>293</v>
      </c>
    </row>
    <row r="8" spans="1:23" x14ac:dyDescent="0.2">
      <c r="A8" s="21">
        <v>43118</v>
      </c>
      <c r="B8" s="21">
        <v>-4.9216019312628303</v>
      </c>
      <c r="C8" s="21">
        <v>2</v>
      </c>
      <c r="D8" s="21">
        <v>17044407</v>
      </c>
      <c r="E8" s="21">
        <v>17044428</v>
      </c>
      <c r="F8" s="21">
        <v>3</v>
      </c>
      <c r="G8" s="21">
        <v>7.3</v>
      </c>
      <c r="H8" s="21">
        <v>100</v>
      </c>
      <c r="I8" s="21">
        <v>44</v>
      </c>
      <c r="J8" s="21">
        <v>0.43583827400000003</v>
      </c>
      <c r="K8" s="21" t="s">
        <v>788</v>
      </c>
      <c r="L8" s="21">
        <v>0.33333333333333298</v>
      </c>
      <c r="M8" s="21">
        <v>0.4375</v>
      </c>
      <c r="N8" s="21">
        <v>0.592592592592593</v>
      </c>
      <c r="O8" s="21">
        <v>0.48175182481751799</v>
      </c>
      <c r="P8" s="21">
        <v>43118</v>
      </c>
      <c r="Q8" s="21" t="s">
        <v>102</v>
      </c>
      <c r="R8" s="21" t="s">
        <v>24</v>
      </c>
      <c r="S8" s="21" t="s">
        <v>269</v>
      </c>
      <c r="T8" s="21" t="s">
        <v>819</v>
      </c>
      <c r="U8" s="21"/>
      <c r="V8" s="21" t="s">
        <v>599</v>
      </c>
      <c r="W8" s="21" t="s">
        <v>593</v>
      </c>
    </row>
    <row r="9" spans="1:23" x14ac:dyDescent="0.2">
      <c r="A9" s="21">
        <v>100102</v>
      </c>
      <c r="B9" s="17">
        <v>-4.8949625809785804</v>
      </c>
      <c r="C9" s="21">
        <v>5</v>
      </c>
      <c r="D9" s="21">
        <v>19611477</v>
      </c>
      <c r="E9" s="21">
        <v>19611504</v>
      </c>
      <c r="F9" s="21">
        <v>3</v>
      </c>
      <c r="G9" s="21">
        <v>9.3000000000000007</v>
      </c>
      <c r="H9" s="21">
        <v>92</v>
      </c>
      <c r="I9" s="21">
        <v>49</v>
      </c>
      <c r="J9" s="21">
        <v>0.64665394099999995</v>
      </c>
      <c r="K9" s="21" t="s">
        <v>779</v>
      </c>
      <c r="L9" s="21">
        <v>0.33333333333333298</v>
      </c>
      <c r="M9" s="21">
        <v>0.55555555555555602</v>
      </c>
      <c r="N9" s="21">
        <v>0.5</v>
      </c>
      <c r="O9" s="21">
        <v>0.47826086956521702</v>
      </c>
      <c r="P9" s="21">
        <v>100102</v>
      </c>
      <c r="Q9" s="21" t="s">
        <v>79</v>
      </c>
      <c r="R9" s="21" t="s">
        <v>1</v>
      </c>
      <c r="S9" s="21" t="s">
        <v>195</v>
      </c>
      <c r="T9" s="21" t="s">
        <v>837</v>
      </c>
      <c r="U9" s="21" t="s">
        <v>732</v>
      </c>
      <c r="V9" s="21" t="s">
        <v>678</v>
      </c>
      <c r="W9" s="21" t="s">
        <v>292</v>
      </c>
    </row>
    <row r="10" spans="1:23" x14ac:dyDescent="0.2">
      <c r="A10" s="21">
        <v>78980</v>
      </c>
      <c r="B10" s="17">
        <v>-4.8802046710910902</v>
      </c>
      <c r="C10" s="21">
        <v>4</v>
      </c>
      <c r="D10" s="21">
        <v>14142455</v>
      </c>
      <c r="E10" s="21">
        <v>14142482</v>
      </c>
      <c r="F10" s="21">
        <v>3</v>
      </c>
      <c r="G10" s="21">
        <v>9.3000000000000007</v>
      </c>
      <c r="H10" s="21">
        <v>92</v>
      </c>
      <c r="I10" s="21">
        <v>42</v>
      </c>
      <c r="J10" s="21">
        <v>0.64665394099999995</v>
      </c>
      <c r="K10" s="21" t="s">
        <v>787</v>
      </c>
      <c r="L10" s="21">
        <v>0.33333333333333298</v>
      </c>
      <c r="M10" s="21">
        <v>0.5</v>
      </c>
      <c r="N10" s="21">
        <v>0.52</v>
      </c>
      <c r="O10" s="21">
        <v>0.437037037037037</v>
      </c>
      <c r="P10" s="21">
        <v>78980</v>
      </c>
      <c r="Q10" s="21" t="s">
        <v>141</v>
      </c>
      <c r="R10" s="21" t="s">
        <v>248</v>
      </c>
      <c r="S10" s="21" t="s">
        <v>249</v>
      </c>
      <c r="T10" s="21" t="s">
        <v>831</v>
      </c>
      <c r="U10" s="21"/>
      <c r="V10" s="21" t="s">
        <v>662</v>
      </c>
      <c r="W10" s="21" t="s">
        <v>593</v>
      </c>
    </row>
    <row r="11" spans="1:23" x14ac:dyDescent="0.2">
      <c r="A11" s="21">
        <v>1855</v>
      </c>
      <c r="B11" s="17">
        <v>-4.8706392638670604</v>
      </c>
      <c r="C11" s="21">
        <v>1</v>
      </c>
      <c r="D11" s="21">
        <v>3146868</v>
      </c>
      <c r="E11" s="21">
        <v>3146895</v>
      </c>
      <c r="F11" s="21">
        <v>3</v>
      </c>
      <c r="G11" s="21">
        <v>9.3000000000000007</v>
      </c>
      <c r="H11" s="21">
        <v>92</v>
      </c>
      <c r="I11" s="21">
        <v>49</v>
      </c>
      <c r="J11" s="21">
        <v>0.64665394099999995</v>
      </c>
      <c r="K11" s="21" t="s">
        <v>783</v>
      </c>
      <c r="L11" s="21">
        <v>0.33333333333333298</v>
      </c>
      <c r="M11" s="21">
        <v>0.4375</v>
      </c>
      <c r="N11" s="21">
        <v>0.48275862068965503</v>
      </c>
      <c r="O11" s="21">
        <v>0.4</v>
      </c>
      <c r="P11" s="21">
        <v>1855</v>
      </c>
      <c r="Q11" s="21" t="s">
        <v>87</v>
      </c>
      <c r="R11" s="21" t="s">
        <v>9</v>
      </c>
      <c r="S11" s="21" t="s">
        <v>257</v>
      </c>
      <c r="T11" s="21" t="s">
        <v>811</v>
      </c>
      <c r="U11" s="21"/>
      <c r="V11" s="21" t="s">
        <v>588</v>
      </c>
      <c r="W11" s="21" t="s">
        <v>290</v>
      </c>
    </row>
    <row r="12" spans="1:23" x14ac:dyDescent="0.2">
      <c r="A12" s="21">
        <v>46146</v>
      </c>
      <c r="B12" s="21">
        <v>-4.8646084232123101</v>
      </c>
      <c r="C12" s="21">
        <v>3</v>
      </c>
      <c r="D12" s="21">
        <v>2583881</v>
      </c>
      <c r="E12" s="21">
        <v>2583908</v>
      </c>
      <c r="F12" s="21">
        <v>3</v>
      </c>
      <c r="G12" s="21">
        <v>9.3000000000000007</v>
      </c>
      <c r="H12" s="21">
        <v>92</v>
      </c>
      <c r="I12" s="21">
        <v>49</v>
      </c>
      <c r="J12" s="21">
        <v>0.64665394099999995</v>
      </c>
      <c r="K12" s="21" t="s">
        <v>785</v>
      </c>
      <c r="L12" s="21">
        <v>0.33333333333333298</v>
      </c>
      <c r="M12" s="21">
        <v>0.4375</v>
      </c>
      <c r="N12" s="21">
        <v>0.48275862068965503</v>
      </c>
      <c r="O12" s="21">
        <v>0.36296296296296299</v>
      </c>
      <c r="P12" s="21">
        <v>46146</v>
      </c>
      <c r="Q12" s="21" t="s">
        <v>113</v>
      </c>
      <c r="R12" s="21" t="s">
        <v>35</v>
      </c>
      <c r="S12" s="21" t="s">
        <v>263</v>
      </c>
      <c r="T12" s="21" t="s">
        <v>825</v>
      </c>
      <c r="U12" s="21"/>
      <c r="V12" s="21" t="s">
        <v>635</v>
      </c>
      <c r="W12" s="21" t="s">
        <v>290</v>
      </c>
    </row>
    <row r="13" spans="1:23" x14ac:dyDescent="0.2">
      <c r="A13" s="21">
        <v>3384</v>
      </c>
      <c r="B13" s="21">
        <v>-4.7333069737436002</v>
      </c>
      <c r="C13" s="21">
        <v>1</v>
      </c>
      <c r="D13" s="21">
        <v>5639489</v>
      </c>
      <c r="E13" s="21">
        <v>5639520</v>
      </c>
      <c r="F13" s="21">
        <v>3</v>
      </c>
      <c r="G13" s="21">
        <v>11</v>
      </c>
      <c r="H13" s="21">
        <v>90</v>
      </c>
      <c r="I13" s="21">
        <v>52</v>
      </c>
      <c r="J13" s="21">
        <v>0.83506895800000003</v>
      </c>
      <c r="K13" s="21" t="s">
        <v>785</v>
      </c>
      <c r="L13" s="21">
        <v>0.33333333333333298</v>
      </c>
      <c r="M13" s="21">
        <v>0.5625</v>
      </c>
      <c r="N13" s="21">
        <v>0.46428571428571402</v>
      </c>
      <c r="O13" s="21">
        <v>0.42647058823529399</v>
      </c>
      <c r="P13" s="21">
        <v>3384</v>
      </c>
      <c r="Q13" s="21" t="s">
        <v>93</v>
      </c>
      <c r="R13" s="21" t="s">
        <v>15</v>
      </c>
      <c r="S13" s="21" t="s">
        <v>183</v>
      </c>
      <c r="T13" s="21" t="s">
        <v>329</v>
      </c>
      <c r="U13" s="21" t="s">
        <v>649</v>
      </c>
      <c r="V13" s="21" t="s">
        <v>592</v>
      </c>
      <c r="W13" s="21" t="s">
        <v>591</v>
      </c>
    </row>
    <row r="14" spans="1:23" x14ac:dyDescent="0.2">
      <c r="A14" s="21">
        <v>46632</v>
      </c>
      <c r="B14" s="21">
        <v>-4.5278605758177299</v>
      </c>
      <c r="C14" s="21">
        <v>3</v>
      </c>
      <c r="D14" s="21">
        <v>3476858</v>
      </c>
      <c r="E14" s="21">
        <v>3476906</v>
      </c>
      <c r="F14" s="21">
        <v>3</v>
      </c>
      <c r="G14" s="21">
        <v>16.3</v>
      </c>
      <c r="H14" s="21">
        <v>89</v>
      </c>
      <c r="I14" s="21">
        <v>63</v>
      </c>
      <c r="J14" s="21">
        <v>1.0926902220000001</v>
      </c>
      <c r="K14" s="21" t="s">
        <v>792</v>
      </c>
      <c r="L14" s="21">
        <v>0.33333333333333298</v>
      </c>
      <c r="M14" s="21">
        <v>0.42857142857142899</v>
      </c>
      <c r="N14" s="21">
        <v>0.58333333333333304</v>
      </c>
      <c r="O14" s="21">
        <v>0.41481481481481502</v>
      </c>
      <c r="P14" s="21">
        <v>46632</v>
      </c>
      <c r="Q14" s="21" t="s">
        <v>117</v>
      </c>
      <c r="R14" s="21" t="s">
        <v>39</v>
      </c>
      <c r="S14" s="21" t="s">
        <v>169</v>
      </c>
      <c r="T14" s="21" t="s">
        <v>329</v>
      </c>
      <c r="U14" s="21" t="s">
        <v>616</v>
      </c>
      <c r="V14" s="21" t="s">
        <v>638</v>
      </c>
      <c r="W14" s="21" t="s">
        <v>290</v>
      </c>
    </row>
    <row r="15" spans="1:23" x14ac:dyDescent="0.2">
      <c r="A15" s="21">
        <v>4021</v>
      </c>
      <c r="B15" s="21">
        <v>-4.36116239427521</v>
      </c>
      <c r="C15" s="21">
        <v>1</v>
      </c>
      <c r="D15" s="21">
        <v>6550992</v>
      </c>
      <c r="E15" s="21">
        <v>6551020</v>
      </c>
      <c r="F15" s="21">
        <v>3</v>
      </c>
      <c r="G15" s="21">
        <v>9.6999999999999993</v>
      </c>
      <c r="H15" s="21">
        <v>92</v>
      </c>
      <c r="I15" s="21">
        <v>51</v>
      </c>
      <c r="J15" s="21">
        <v>0.70597889700000005</v>
      </c>
      <c r="K15" s="21" t="s">
        <v>778</v>
      </c>
      <c r="L15" s="21">
        <v>0.33333333333333298</v>
      </c>
      <c r="M15" s="21">
        <v>0.35294117647058798</v>
      </c>
      <c r="N15" s="21">
        <v>0.57142857142857095</v>
      </c>
      <c r="O15" s="21">
        <v>0.407407407407407</v>
      </c>
      <c r="P15" s="21">
        <v>4021</v>
      </c>
      <c r="Q15" s="21" t="s">
        <v>98</v>
      </c>
      <c r="R15" s="21" t="s">
        <v>20</v>
      </c>
      <c r="S15" s="21" t="s">
        <v>196</v>
      </c>
      <c r="T15" s="21" t="s">
        <v>812</v>
      </c>
      <c r="U15" s="21"/>
      <c r="V15" s="21" t="s">
        <v>594</v>
      </c>
      <c r="W15" s="21" t="s">
        <v>289</v>
      </c>
    </row>
    <row r="16" spans="1:23" x14ac:dyDescent="0.2">
      <c r="A16" s="21">
        <v>27095</v>
      </c>
      <c r="B16" s="21">
        <v>-4.3609795047714099</v>
      </c>
      <c r="C16" s="21">
        <v>2</v>
      </c>
      <c r="D16" s="21">
        <v>1187750</v>
      </c>
      <c r="E16" s="21">
        <v>1187778</v>
      </c>
      <c r="F16" s="21">
        <v>3</v>
      </c>
      <c r="G16" s="21">
        <v>9.6999999999999993</v>
      </c>
      <c r="H16" s="21">
        <v>92</v>
      </c>
      <c r="I16" s="21">
        <v>51</v>
      </c>
      <c r="J16" s="21">
        <v>0.70597889700000005</v>
      </c>
      <c r="K16" s="21" t="s">
        <v>778</v>
      </c>
      <c r="L16" s="21">
        <v>0.33333333333333298</v>
      </c>
      <c r="M16" s="21">
        <v>0.4375</v>
      </c>
      <c r="N16" s="21">
        <v>0.51724137931034497</v>
      </c>
      <c r="O16" s="21">
        <v>0.35555555555555601</v>
      </c>
      <c r="P16" s="21">
        <v>27095</v>
      </c>
      <c r="Q16" s="21" t="s">
        <v>91</v>
      </c>
      <c r="R16" s="21" t="s">
        <v>13</v>
      </c>
      <c r="S16" s="21" t="s">
        <v>261</v>
      </c>
      <c r="T16" s="21" t="s">
        <v>817</v>
      </c>
      <c r="U16" s="21" t="s">
        <v>615</v>
      </c>
      <c r="V16" s="21" t="s">
        <v>611</v>
      </c>
      <c r="W16" s="21" t="s">
        <v>289</v>
      </c>
    </row>
    <row r="17" spans="1:23" x14ac:dyDescent="0.2">
      <c r="A17" s="21">
        <v>96827</v>
      </c>
      <c r="B17" s="21">
        <v>-4.3397764742274196</v>
      </c>
      <c r="C17" s="21">
        <v>5</v>
      </c>
      <c r="D17" s="21">
        <v>15905155</v>
      </c>
      <c r="E17" s="21">
        <v>15905178</v>
      </c>
      <c r="F17" s="21">
        <v>3</v>
      </c>
      <c r="G17" s="21">
        <v>8</v>
      </c>
      <c r="H17" s="21">
        <v>90</v>
      </c>
      <c r="I17" s="21">
        <v>41</v>
      </c>
      <c r="J17" s="21">
        <v>0.37987871899999998</v>
      </c>
      <c r="K17" s="21" t="s">
        <v>800</v>
      </c>
      <c r="L17" s="21">
        <v>0.33333333333333298</v>
      </c>
      <c r="M17" s="21">
        <v>0.45</v>
      </c>
      <c r="N17" s="21">
        <v>0.4</v>
      </c>
      <c r="O17" s="21">
        <v>0.34074074074074101</v>
      </c>
      <c r="P17" s="21">
        <v>96827</v>
      </c>
      <c r="Q17" s="21" t="s">
        <v>154</v>
      </c>
      <c r="R17" s="21" t="s">
        <v>73</v>
      </c>
      <c r="S17" s="21" t="s">
        <v>267</v>
      </c>
      <c r="T17" s="21" t="s">
        <v>834</v>
      </c>
      <c r="U17" s="21" t="s">
        <v>729</v>
      </c>
      <c r="V17" s="21" t="s">
        <v>675</v>
      </c>
      <c r="W17" s="21" t="s">
        <v>290</v>
      </c>
    </row>
    <row r="18" spans="1:23" x14ac:dyDescent="0.2">
      <c r="A18" s="21">
        <v>64679</v>
      </c>
      <c r="B18" s="21">
        <v>-4.33905984131325</v>
      </c>
      <c r="C18" s="21">
        <v>3</v>
      </c>
      <c r="D18" s="21">
        <v>23164512</v>
      </c>
      <c r="E18" s="21">
        <v>23164535</v>
      </c>
      <c r="F18" s="21">
        <v>3</v>
      </c>
      <c r="G18" s="21">
        <v>8</v>
      </c>
      <c r="H18" s="21">
        <v>90</v>
      </c>
      <c r="I18" s="21">
        <v>41</v>
      </c>
      <c r="J18" s="21">
        <v>0.37987871899999998</v>
      </c>
      <c r="K18" s="21" t="s">
        <v>794</v>
      </c>
      <c r="L18" s="21">
        <v>0.33333333333333298</v>
      </c>
      <c r="M18" s="21">
        <v>0.5625</v>
      </c>
      <c r="N18" s="21">
        <v>0.46428571428571402</v>
      </c>
      <c r="O18" s="21">
        <v>0.47794117647058798</v>
      </c>
      <c r="P18" s="21">
        <v>64679</v>
      </c>
      <c r="Q18" s="21" t="s">
        <v>134</v>
      </c>
      <c r="R18" s="21" t="s">
        <v>56</v>
      </c>
      <c r="S18" s="21" t="s">
        <v>185</v>
      </c>
      <c r="T18" s="21" t="s">
        <v>329</v>
      </c>
      <c r="U18" s="21" t="s">
        <v>654</v>
      </c>
      <c r="V18" s="21" t="s">
        <v>655</v>
      </c>
      <c r="W18" s="21" t="s">
        <v>593</v>
      </c>
    </row>
    <row r="19" spans="1:23" x14ac:dyDescent="0.2">
      <c r="A19" s="21">
        <v>79202</v>
      </c>
      <c r="B19" s="21">
        <v>-4.3383330705978</v>
      </c>
      <c r="C19" s="21">
        <v>4</v>
      </c>
      <c r="D19" s="21">
        <v>14388257</v>
      </c>
      <c r="E19" s="21">
        <v>14388280</v>
      </c>
      <c r="F19" s="21">
        <v>3</v>
      </c>
      <c r="G19" s="21">
        <v>8</v>
      </c>
      <c r="H19" s="21">
        <v>90</v>
      </c>
      <c r="I19" s="21">
        <v>41</v>
      </c>
      <c r="J19" s="21">
        <v>0.37987871899999998</v>
      </c>
      <c r="K19" s="21" t="s">
        <v>783</v>
      </c>
      <c r="L19" s="21">
        <v>0.33333333333333298</v>
      </c>
      <c r="M19" s="21">
        <v>0.3125</v>
      </c>
      <c r="N19" s="21">
        <v>0.44827586206896602</v>
      </c>
      <c r="O19" s="21">
        <v>0.34814814814814798</v>
      </c>
      <c r="P19" s="21">
        <v>79202</v>
      </c>
      <c r="Q19" s="21" t="s">
        <v>142</v>
      </c>
      <c r="R19" s="21" t="s">
        <v>271</v>
      </c>
      <c r="S19" s="21" t="s">
        <v>272</v>
      </c>
      <c r="T19" s="21" t="s">
        <v>329</v>
      </c>
      <c r="U19" s="21"/>
      <c r="V19" s="21" t="s">
        <v>663</v>
      </c>
      <c r="W19" s="21" t="s">
        <v>593</v>
      </c>
    </row>
    <row r="20" spans="1:23" x14ac:dyDescent="0.2">
      <c r="A20" s="21">
        <v>6180</v>
      </c>
      <c r="B20" s="21">
        <v>-4.3344633826046302</v>
      </c>
      <c r="C20" s="21">
        <v>1</v>
      </c>
      <c r="D20" s="21">
        <v>9556481</v>
      </c>
      <c r="E20" s="21">
        <v>9556504</v>
      </c>
      <c r="F20" s="21">
        <v>3</v>
      </c>
      <c r="G20" s="21">
        <v>8</v>
      </c>
      <c r="H20" s="21">
        <v>90</v>
      </c>
      <c r="I20" s="21">
        <v>41</v>
      </c>
      <c r="J20" s="21">
        <v>0.37987871899999998</v>
      </c>
      <c r="K20" s="21" t="s">
        <v>787</v>
      </c>
      <c r="L20" s="21">
        <v>0.33333333333333298</v>
      </c>
      <c r="M20" s="21">
        <v>0.5</v>
      </c>
      <c r="N20" s="21">
        <v>0.54166666666666696</v>
      </c>
      <c r="O20" s="21">
        <v>0.375</v>
      </c>
      <c r="P20" s="21">
        <v>6180</v>
      </c>
      <c r="Q20" s="21" t="s">
        <v>130</v>
      </c>
      <c r="R20" s="21" t="s">
        <v>52</v>
      </c>
      <c r="S20" s="21" t="s">
        <v>236</v>
      </c>
      <c r="T20" s="21" t="s">
        <v>815</v>
      </c>
      <c r="U20" s="21" t="s">
        <v>620</v>
      </c>
      <c r="V20" s="21" t="s">
        <v>619</v>
      </c>
      <c r="W20" s="21" t="s">
        <v>289</v>
      </c>
    </row>
    <row r="21" spans="1:23" x14ac:dyDescent="0.2">
      <c r="A21" s="21">
        <v>100984</v>
      </c>
      <c r="B21" s="21">
        <v>-4.33287337943593</v>
      </c>
      <c r="C21" s="21">
        <v>5</v>
      </c>
      <c r="D21" s="21">
        <v>20736417</v>
      </c>
      <c r="E21" s="21">
        <v>20736440</v>
      </c>
      <c r="F21" s="21">
        <v>3</v>
      </c>
      <c r="G21" s="21">
        <v>8</v>
      </c>
      <c r="H21" s="21">
        <v>90</v>
      </c>
      <c r="I21" s="21">
        <v>41</v>
      </c>
      <c r="J21" s="21">
        <v>0.37987871899999998</v>
      </c>
      <c r="K21" s="21" t="s">
        <v>780</v>
      </c>
      <c r="L21" s="21">
        <v>0.33333333333333298</v>
      </c>
      <c r="M21" s="21">
        <v>0.47058823529411797</v>
      </c>
      <c r="N21" s="21">
        <v>0.44444444444444398</v>
      </c>
      <c r="O21" s="21">
        <v>0.39705882352941202</v>
      </c>
      <c r="P21" s="21">
        <v>100984</v>
      </c>
      <c r="Q21" s="21" t="s">
        <v>80</v>
      </c>
      <c r="R21" s="21" t="s">
        <v>2</v>
      </c>
      <c r="S21" s="21" t="s">
        <v>168</v>
      </c>
      <c r="T21" s="21" t="s">
        <v>329</v>
      </c>
      <c r="U21" s="21" t="s">
        <v>717</v>
      </c>
      <c r="V21" s="21" t="s">
        <v>679</v>
      </c>
      <c r="W21" s="21" t="s">
        <v>289</v>
      </c>
    </row>
    <row r="22" spans="1:23" x14ac:dyDescent="0.2">
      <c r="A22" s="21">
        <v>99634</v>
      </c>
      <c r="B22" s="21">
        <v>-4.3327689637049902</v>
      </c>
      <c r="C22" s="21">
        <v>5</v>
      </c>
      <c r="D22" s="21">
        <v>19016838</v>
      </c>
      <c r="E22" s="21">
        <v>19016860</v>
      </c>
      <c r="F22" s="21">
        <v>3</v>
      </c>
      <c r="G22" s="21">
        <v>8</v>
      </c>
      <c r="H22" s="21">
        <v>90</v>
      </c>
      <c r="I22" s="21">
        <v>41</v>
      </c>
      <c r="J22" s="21">
        <v>0.37987871899999998</v>
      </c>
      <c r="K22" s="21" t="s">
        <v>778</v>
      </c>
      <c r="L22" s="21">
        <v>0.33333333333333298</v>
      </c>
      <c r="M22" s="21">
        <v>0.61111111111111105</v>
      </c>
      <c r="N22" s="21">
        <v>0.407407407407407</v>
      </c>
      <c r="O22" s="21">
        <v>0.4</v>
      </c>
      <c r="P22" s="21">
        <v>99634</v>
      </c>
      <c r="Q22" s="21" t="s">
        <v>157</v>
      </c>
      <c r="R22" s="21" t="s">
        <v>76</v>
      </c>
      <c r="S22" s="21" t="s">
        <v>193</v>
      </c>
      <c r="T22" s="21" t="s">
        <v>329</v>
      </c>
      <c r="U22" s="21" t="s">
        <v>622</v>
      </c>
      <c r="V22" s="21" t="s">
        <v>676</v>
      </c>
      <c r="W22" s="21" t="s">
        <v>289</v>
      </c>
    </row>
    <row r="23" spans="1:23" x14ac:dyDescent="0.2">
      <c r="A23" s="21">
        <v>61522</v>
      </c>
      <c r="B23" s="21">
        <v>-4.3327265009775804</v>
      </c>
      <c r="C23" s="21">
        <v>3</v>
      </c>
      <c r="D23" s="21">
        <v>18391264</v>
      </c>
      <c r="E23" s="21">
        <v>18391286</v>
      </c>
      <c r="F23" s="21">
        <v>3</v>
      </c>
      <c r="G23" s="21">
        <v>8</v>
      </c>
      <c r="H23" s="21">
        <v>90</v>
      </c>
      <c r="I23" s="21">
        <v>41</v>
      </c>
      <c r="J23" s="21">
        <v>0.37987871899999998</v>
      </c>
      <c r="K23" s="21" t="s">
        <v>782</v>
      </c>
      <c r="L23" s="21">
        <v>0.33333333333333298</v>
      </c>
      <c r="M23" s="21">
        <v>0.5625</v>
      </c>
      <c r="N23" s="21">
        <v>0.44444444444444398</v>
      </c>
      <c r="O23" s="21">
        <v>0.40145985401459899</v>
      </c>
      <c r="P23" s="21">
        <v>61522</v>
      </c>
      <c r="Q23" s="21" t="s">
        <v>129</v>
      </c>
      <c r="R23" s="21" t="s">
        <v>51</v>
      </c>
      <c r="S23" s="21" t="s">
        <v>174</v>
      </c>
      <c r="T23" s="21" t="s">
        <v>329</v>
      </c>
      <c r="U23" s="21"/>
      <c r="V23" s="21" t="s">
        <v>587</v>
      </c>
      <c r="W23" s="21" t="s">
        <v>289</v>
      </c>
    </row>
    <row r="24" spans="1:23" x14ac:dyDescent="0.2">
      <c r="A24" s="21">
        <v>63029</v>
      </c>
      <c r="B24" s="21">
        <v>-4.3325167638545699</v>
      </c>
      <c r="C24" s="21">
        <v>3</v>
      </c>
      <c r="D24" s="21">
        <v>20561119</v>
      </c>
      <c r="E24" s="21">
        <v>20561142</v>
      </c>
      <c r="F24" s="21">
        <v>3</v>
      </c>
      <c r="G24" s="21">
        <v>8</v>
      </c>
      <c r="H24" s="21">
        <v>100</v>
      </c>
      <c r="I24" s="21">
        <v>48</v>
      </c>
      <c r="J24" s="21">
        <v>0.573207464</v>
      </c>
      <c r="K24" s="21" t="s">
        <v>796</v>
      </c>
      <c r="L24" s="21">
        <v>0.66666666666666696</v>
      </c>
      <c r="M24" s="21">
        <v>0.1875</v>
      </c>
      <c r="N24" s="21">
        <v>0.55172413793103403</v>
      </c>
      <c r="O24" s="21">
        <v>0.49629629629629601</v>
      </c>
      <c r="P24" s="21">
        <v>63029</v>
      </c>
      <c r="Q24" s="21" t="s">
        <v>132</v>
      </c>
      <c r="R24" s="21" t="s">
        <v>54</v>
      </c>
      <c r="S24" s="21" t="s">
        <v>274</v>
      </c>
      <c r="T24" s="21" t="s">
        <v>830</v>
      </c>
      <c r="U24" s="21" t="s">
        <v>726</v>
      </c>
      <c r="V24" s="21" t="s">
        <v>596</v>
      </c>
      <c r="W24" s="21" t="s">
        <v>293</v>
      </c>
    </row>
    <row r="25" spans="1:23" x14ac:dyDescent="0.2">
      <c r="A25" s="21">
        <v>43566</v>
      </c>
      <c r="B25" s="21">
        <v>-4.32088097798996</v>
      </c>
      <c r="C25" s="21">
        <v>2</v>
      </c>
      <c r="D25" s="21">
        <v>17748449</v>
      </c>
      <c r="E25" s="21">
        <v>17748469</v>
      </c>
      <c r="F25" s="21">
        <v>3</v>
      </c>
      <c r="G25" s="21">
        <v>7</v>
      </c>
      <c r="H25" s="21">
        <v>100</v>
      </c>
      <c r="I25" s="21">
        <v>42</v>
      </c>
      <c r="J25" s="21">
        <v>0.37133964000000003</v>
      </c>
      <c r="K25" s="21" t="s">
        <v>780</v>
      </c>
      <c r="L25" s="21">
        <v>0.33333333333333298</v>
      </c>
      <c r="M25" s="21">
        <v>0.75</v>
      </c>
      <c r="N25" s="21">
        <v>0.68</v>
      </c>
      <c r="O25" s="21">
        <v>0.51079136690647498</v>
      </c>
      <c r="P25" s="21">
        <v>43566</v>
      </c>
      <c r="Q25" s="21" t="s">
        <v>106</v>
      </c>
      <c r="R25" s="21" t="s">
        <v>28</v>
      </c>
      <c r="S25" s="21" t="s">
        <v>251</v>
      </c>
      <c r="T25" s="21" t="s">
        <v>820</v>
      </c>
      <c r="U25" s="21" t="s">
        <v>719</v>
      </c>
      <c r="V25" s="21" t="s">
        <v>597</v>
      </c>
      <c r="W25" s="21" t="s">
        <v>586</v>
      </c>
    </row>
    <row r="26" spans="1:23" x14ac:dyDescent="0.2">
      <c r="A26" s="21">
        <v>81565</v>
      </c>
      <c r="B26" s="21">
        <v>-4.2510946820075901</v>
      </c>
      <c r="C26" s="21">
        <v>4</v>
      </c>
      <c r="D26" s="21">
        <v>18179046</v>
      </c>
      <c r="E26" s="21">
        <v>18179071</v>
      </c>
      <c r="F26" s="21">
        <v>3</v>
      </c>
      <c r="G26" s="21">
        <v>8.6999999999999993</v>
      </c>
      <c r="H26" s="21">
        <v>91</v>
      </c>
      <c r="I26" s="21">
        <v>45</v>
      </c>
      <c r="J26" s="21">
        <v>0.53029330399999997</v>
      </c>
      <c r="K26" s="21" t="s">
        <v>778</v>
      </c>
      <c r="L26" s="21">
        <v>0.33333333333333298</v>
      </c>
      <c r="M26" s="21">
        <v>0.52941176470588203</v>
      </c>
      <c r="N26" s="21">
        <v>0.64</v>
      </c>
      <c r="O26" s="21">
        <v>0.46376811594202899</v>
      </c>
      <c r="P26" s="21">
        <v>81565</v>
      </c>
      <c r="Q26" s="21" t="s">
        <v>145</v>
      </c>
      <c r="R26" s="21" t="s">
        <v>65</v>
      </c>
      <c r="S26" s="21" t="s">
        <v>244</v>
      </c>
      <c r="T26" s="21" t="s">
        <v>329</v>
      </c>
      <c r="U26" s="21" t="s">
        <v>691</v>
      </c>
      <c r="V26" s="21" t="s">
        <v>665</v>
      </c>
      <c r="W26" s="21" t="s">
        <v>288</v>
      </c>
    </row>
    <row r="27" spans="1:23" x14ac:dyDescent="0.2">
      <c r="A27" s="21">
        <v>46357</v>
      </c>
      <c r="B27" s="21">
        <v>-4.24964897413368</v>
      </c>
      <c r="C27" s="21">
        <v>3</v>
      </c>
      <c r="D27" s="21">
        <v>3024925</v>
      </c>
      <c r="E27" s="21">
        <v>3024948</v>
      </c>
      <c r="F27" s="21">
        <v>3</v>
      </c>
      <c r="G27" s="21">
        <v>7.7</v>
      </c>
      <c r="H27" s="21">
        <v>90</v>
      </c>
      <c r="I27" s="21">
        <v>41</v>
      </c>
      <c r="J27" s="21">
        <v>0.31860995399999997</v>
      </c>
      <c r="K27" s="21" t="s">
        <v>785</v>
      </c>
      <c r="L27" s="21">
        <v>0.33333333333333298</v>
      </c>
      <c r="M27" s="21">
        <v>0.47368421052631599</v>
      </c>
      <c r="N27" s="21">
        <v>0.54545454545454497</v>
      </c>
      <c r="O27" s="21">
        <v>0.388489208633094</v>
      </c>
      <c r="P27" s="21">
        <v>46357</v>
      </c>
      <c r="Q27" s="21" t="s">
        <v>116</v>
      </c>
      <c r="R27" s="21" t="s">
        <v>38</v>
      </c>
      <c r="S27" s="21" t="s">
        <v>171</v>
      </c>
      <c r="T27" s="21" t="s">
        <v>329</v>
      </c>
      <c r="U27" s="21" t="s">
        <v>724</v>
      </c>
      <c r="V27" s="21" t="s">
        <v>637</v>
      </c>
      <c r="W27" s="21" t="s">
        <v>290</v>
      </c>
    </row>
    <row r="28" spans="1:23" x14ac:dyDescent="0.2">
      <c r="A28" s="21">
        <v>100094</v>
      </c>
      <c r="B28" s="21">
        <v>-4.24576809092685</v>
      </c>
      <c r="C28" s="21">
        <v>5</v>
      </c>
      <c r="D28" s="21">
        <v>19596364</v>
      </c>
      <c r="E28" s="21">
        <v>19596389</v>
      </c>
      <c r="F28" s="21">
        <v>3</v>
      </c>
      <c r="G28" s="21">
        <v>8.6999999999999993</v>
      </c>
      <c r="H28" s="21">
        <v>91</v>
      </c>
      <c r="I28" s="21">
        <v>45</v>
      </c>
      <c r="J28" s="21">
        <v>0.53029330399999997</v>
      </c>
      <c r="K28" s="21" t="s">
        <v>778</v>
      </c>
      <c r="L28" s="21">
        <v>0.33333333333333298</v>
      </c>
      <c r="M28" s="21">
        <v>0.625</v>
      </c>
      <c r="N28" s="21">
        <v>0.57692307692307698</v>
      </c>
      <c r="O28" s="21">
        <v>0.44927536231884102</v>
      </c>
      <c r="P28" s="21">
        <v>100094</v>
      </c>
      <c r="Q28" s="21" t="s">
        <v>78</v>
      </c>
      <c r="R28" s="21" t="s">
        <v>0</v>
      </c>
      <c r="S28" s="21" t="s">
        <v>186</v>
      </c>
      <c r="T28" s="21" t="s">
        <v>836</v>
      </c>
      <c r="U28" s="21" t="s">
        <v>731</v>
      </c>
      <c r="V28" s="21" t="s">
        <v>677</v>
      </c>
      <c r="W28" s="21" t="s">
        <v>289</v>
      </c>
    </row>
    <row r="29" spans="1:23" x14ac:dyDescent="0.2">
      <c r="A29" s="21">
        <v>4809</v>
      </c>
      <c r="B29" s="21">
        <v>-4.2352902361622196</v>
      </c>
      <c r="C29" s="21">
        <v>1</v>
      </c>
      <c r="D29" s="21">
        <v>7735064</v>
      </c>
      <c r="E29" s="21">
        <v>7735089</v>
      </c>
      <c r="F29" s="21">
        <v>3</v>
      </c>
      <c r="G29" s="21">
        <v>8.6999999999999993</v>
      </c>
      <c r="H29" s="21">
        <v>91</v>
      </c>
      <c r="I29" s="21">
        <v>45</v>
      </c>
      <c r="J29" s="21">
        <v>0.53029330399999997</v>
      </c>
      <c r="K29" s="21" t="s">
        <v>795</v>
      </c>
      <c r="L29" s="21">
        <v>0.33333333333333298</v>
      </c>
      <c r="M29" s="21">
        <v>0.41176470588235298</v>
      </c>
      <c r="N29" s="21">
        <v>0.5</v>
      </c>
      <c r="O29" s="21">
        <v>0.41481481481481502</v>
      </c>
      <c r="P29" s="21">
        <v>4809</v>
      </c>
      <c r="Q29" s="21" t="s">
        <v>120</v>
      </c>
      <c r="R29" s="21" t="s">
        <v>42</v>
      </c>
      <c r="S29" s="21" t="s">
        <v>259</v>
      </c>
      <c r="T29" s="21" t="s">
        <v>814</v>
      </c>
      <c r="U29" s="21" t="s">
        <v>717</v>
      </c>
      <c r="V29" s="21" t="s">
        <v>618</v>
      </c>
      <c r="W29" s="21" t="s">
        <v>289</v>
      </c>
    </row>
    <row r="30" spans="1:23" x14ac:dyDescent="0.2">
      <c r="A30" s="21">
        <v>43528</v>
      </c>
      <c r="B30" s="21">
        <v>-4.2277933891473696</v>
      </c>
      <c r="C30" s="21">
        <v>2</v>
      </c>
      <c r="D30" s="21">
        <v>17688554</v>
      </c>
      <c r="E30" s="21">
        <v>17688579</v>
      </c>
      <c r="F30" s="21">
        <v>3</v>
      </c>
      <c r="G30" s="21">
        <v>8.6999999999999993</v>
      </c>
      <c r="H30" s="21">
        <v>91</v>
      </c>
      <c r="I30" s="21">
        <v>45</v>
      </c>
      <c r="J30" s="21">
        <v>0.53029330399999997</v>
      </c>
      <c r="K30" s="21" t="s">
        <v>785</v>
      </c>
      <c r="L30" s="21">
        <v>0.33333333333333298</v>
      </c>
      <c r="M30" s="21">
        <v>0.5625</v>
      </c>
      <c r="N30" s="21">
        <v>0.44444444444444398</v>
      </c>
      <c r="O30" s="21">
        <v>0.37956204379561997</v>
      </c>
      <c r="P30" s="21">
        <v>43528</v>
      </c>
      <c r="Q30" s="21" t="s">
        <v>105</v>
      </c>
      <c r="R30" s="21" t="s">
        <v>27</v>
      </c>
      <c r="S30" s="21" t="s">
        <v>204</v>
      </c>
      <c r="T30" s="21" t="s">
        <v>329</v>
      </c>
      <c r="U30" s="21" t="s">
        <v>718</v>
      </c>
      <c r="V30" s="21" t="s">
        <v>629</v>
      </c>
      <c r="W30" s="21" t="s">
        <v>290</v>
      </c>
    </row>
    <row r="31" spans="1:23" x14ac:dyDescent="0.2">
      <c r="A31" s="21">
        <v>60243</v>
      </c>
      <c r="B31" s="21">
        <v>-4.2239945495589799</v>
      </c>
      <c r="C31" s="21">
        <v>3</v>
      </c>
      <c r="D31" s="21">
        <v>16897770</v>
      </c>
      <c r="E31" s="21">
        <v>16897794</v>
      </c>
      <c r="F31" s="21">
        <v>3</v>
      </c>
      <c r="G31" s="21">
        <v>8.3000000000000007</v>
      </c>
      <c r="H31" s="21">
        <v>90</v>
      </c>
      <c r="I31" s="21">
        <v>43</v>
      </c>
      <c r="J31" s="21">
        <v>0.43810429000000001</v>
      </c>
      <c r="K31" s="21" t="s">
        <v>782</v>
      </c>
      <c r="L31" s="21">
        <v>0.33333333333333298</v>
      </c>
      <c r="M31" s="21">
        <v>0.33333333333333298</v>
      </c>
      <c r="N31" s="21">
        <v>0.65384615384615397</v>
      </c>
      <c r="O31" s="21">
        <v>0.52205882352941202</v>
      </c>
      <c r="P31" s="21">
        <v>60243</v>
      </c>
      <c r="Q31" s="21" t="s">
        <v>126</v>
      </c>
      <c r="R31" s="21" t="s">
        <v>48</v>
      </c>
      <c r="S31" s="21" t="s">
        <v>210</v>
      </c>
      <c r="T31" s="21" t="s">
        <v>828</v>
      </c>
      <c r="U31" s="21" t="s">
        <v>668</v>
      </c>
      <c r="V31" s="21" t="s">
        <v>583</v>
      </c>
      <c r="W31" s="21" t="s">
        <v>586</v>
      </c>
    </row>
    <row r="32" spans="1:23" x14ac:dyDescent="0.2">
      <c r="A32" s="21">
        <v>46108</v>
      </c>
      <c r="B32" s="21">
        <v>-4.2163518227232499</v>
      </c>
      <c r="C32" s="21">
        <v>3</v>
      </c>
      <c r="D32" s="21">
        <v>2514215</v>
      </c>
      <c r="E32" s="21">
        <v>2514239</v>
      </c>
      <c r="F32" s="21">
        <v>3</v>
      </c>
      <c r="G32" s="21">
        <v>8.3000000000000007</v>
      </c>
      <c r="H32" s="21">
        <v>90</v>
      </c>
      <c r="I32" s="21">
        <v>43</v>
      </c>
      <c r="J32" s="21">
        <v>0.43810429000000001</v>
      </c>
      <c r="K32" s="21" t="s">
        <v>779</v>
      </c>
      <c r="L32" s="21">
        <v>0.33333333333333298</v>
      </c>
      <c r="M32" s="21">
        <v>0.375</v>
      </c>
      <c r="N32" s="21">
        <v>0.48275862068965503</v>
      </c>
      <c r="O32" s="21">
        <v>0.49629629629629601</v>
      </c>
      <c r="P32" s="21">
        <v>46108</v>
      </c>
      <c r="Q32" s="21" t="s">
        <v>112</v>
      </c>
      <c r="R32" s="21" t="s">
        <v>34</v>
      </c>
      <c r="S32" s="21" t="s">
        <v>280</v>
      </c>
      <c r="T32" s="21" t="s">
        <v>824</v>
      </c>
      <c r="U32" s="21" t="s">
        <v>723</v>
      </c>
      <c r="V32" s="21" t="s">
        <v>634</v>
      </c>
      <c r="W32" s="21" t="s">
        <v>292</v>
      </c>
    </row>
    <row r="33" spans="1:23" x14ac:dyDescent="0.2">
      <c r="A33" s="21">
        <v>50297</v>
      </c>
      <c r="B33" s="21">
        <v>-4.2083618737099302</v>
      </c>
      <c r="C33" s="21">
        <v>3</v>
      </c>
      <c r="D33" s="21">
        <v>8952164</v>
      </c>
      <c r="E33" s="21">
        <v>8952187</v>
      </c>
      <c r="F33" s="21">
        <v>3</v>
      </c>
      <c r="G33" s="21">
        <v>8.3000000000000007</v>
      </c>
      <c r="H33" s="21">
        <v>90</v>
      </c>
      <c r="I33" s="21">
        <v>43</v>
      </c>
      <c r="J33" s="21">
        <v>0.43810429000000001</v>
      </c>
      <c r="K33" s="21" t="s">
        <v>792</v>
      </c>
      <c r="L33" s="21">
        <v>0.33333333333333298</v>
      </c>
      <c r="M33" s="21">
        <v>0.52941176470588203</v>
      </c>
      <c r="N33" s="21">
        <v>0.434782608695652</v>
      </c>
      <c r="O33" s="21">
        <v>0.36428571428571399</v>
      </c>
      <c r="P33" s="21">
        <v>50297</v>
      </c>
      <c r="Q33" s="21" t="s">
        <v>122</v>
      </c>
      <c r="R33" s="21" t="s">
        <v>44</v>
      </c>
      <c r="S33" s="21" t="s">
        <v>189</v>
      </c>
      <c r="T33" s="21" t="s">
        <v>329</v>
      </c>
      <c r="U33" s="21"/>
      <c r="V33" s="21" t="s">
        <v>644</v>
      </c>
      <c r="W33" s="21" t="s">
        <v>593</v>
      </c>
    </row>
    <row r="34" spans="1:23" x14ac:dyDescent="0.2">
      <c r="A34" s="21">
        <v>60270</v>
      </c>
      <c r="B34" s="21">
        <v>-4.2077178225603404</v>
      </c>
      <c r="C34" s="21">
        <v>3</v>
      </c>
      <c r="D34" s="21">
        <v>16913892</v>
      </c>
      <c r="E34" s="21">
        <v>16913916</v>
      </c>
      <c r="F34" s="21">
        <v>3</v>
      </c>
      <c r="G34" s="21">
        <v>8.3000000000000007</v>
      </c>
      <c r="H34" s="21">
        <v>90</v>
      </c>
      <c r="I34" s="21">
        <v>43</v>
      </c>
      <c r="J34" s="21">
        <v>0.43810429000000001</v>
      </c>
      <c r="K34" s="21" t="s">
        <v>782</v>
      </c>
      <c r="L34" s="21">
        <v>0.33333333333333298</v>
      </c>
      <c r="M34" s="21">
        <v>0.375</v>
      </c>
      <c r="N34" s="21">
        <v>0.41379310344827602</v>
      </c>
      <c r="O34" s="21">
        <v>0.451851851851852</v>
      </c>
      <c r="P34" s="21">
        <v>60270</v>
      </c>
      <c r="Q34" s="21" t="s">
        <v>127</v>
      </c>
      <c r="R34" s="21" t="s">
        <v>49</v>
      </c>
      <c r="S34" s="21" t="s">
        <v>208</v>
      </c>
      <c r="T34" s="21" t="s">
        <v>828</v>
      </c>
      <c r="U34" s="21" t="s">
        <v>668</v>
      </c>
      <c r="V34" s="21" t="s">
        <v>583</v>
      </c>
      <c r="W34" s="21" t="s">
        <v>586</v>
      </c>
    </row>
    <row r="35" spans="1:23" x14ac:dyDescent="0.2">
      <c r="A35" s="21">
        <v>46340</v>
      </c>
      <c r="B35" s="21">
        <v>-4.2052089702777602</v>
      </c>
      <c r="C35" s="21">
        <v>3</v>
      </c>
      <c r="D35" s="21">
        <v>2994832</v>
      </c>
      <c r="E35" s="21">
        <v>2994856</v>
      </c>
      <c r="F35" s="21">
        <v>3</v>
      </c>
      <c r="G35" s="21">
        <v>8.3000000000000007</v>
      </c>
      <c r="H35" s="21">
        <v>90</v>
      </c>
      <c r="I35" s="21">
        <v>43</v>
      </c>
      <c r="J35" s="21">
        <v>0.43810429000000001</v>
      </c>
      <c r="K35" s="21" t="s">
        <v>778</v>
      </c>
      <c r="L35" s="21">
        <v>0.33333333333333298</v>
      </c>
      <c r="M35" s="21">
        <v>0.47058823529411797</v>
      </c>
      <c r="N35" s="21">
        <v>0.64285714285714302</v>
      </c>
      <c r="O35" s="21">
        <v>0.4</v>
      </c>
      <c r="P35" s="21">
        <v>46340</v>
      </c>
      <c r="Q35" s="21" t="s">
        <v>115</v>
      </c>
      <c r="R35" s="21" t="s">
        <v>37</v>
      </c>
      <c r="S35" s="21" t="s">
        <v>178</v>
      </c>
      <c r="T35" s="21" t="s">
        <v>329</v>
      </c>
      <c r="U35" s="21"/>
      <c r="V35" s="21" t="s">
        <v>636</v>
      </c>
      <c r="W35" s="21" t="s">
        <v>593</v>
      </c>
    </row>
    <row r="36" spans="1:23" x14ac:dyDescent="0.2">
      <c r="A36" s="21">
        <v>83142</v>
      </c>
      <c r="B36" s="21">
        <v>-4.1966392355698998</v>
      </c>
      <c r="C36" s="21">
        <v>5</v>
      </c>
      <c r="D36" s="21">
        <v>2069424</v>
      </c>
      <c r="E36" s="21">
        <v>2069447</v>
      </c>
      <c r="F36" s="21">
        <v>3</v>
      </c>
      <c r="G36" s="21">
        <v>8</v>
      </c>
      <c r="H36" s="21">
        <v>90</v>
      </c>
      <c r="I36" s="21">
        <v>41</v>
      </c>
      <c r="J36" s="21">
        <v>0.37987871899999998</v>
      </c>
      <c r="K36" s="21" t="s">
        <v>789</v>
      </c>
      <c r="L36" s="21">
        <v>0.66666666666666696</v>
      </c>
      <c r="M36" s="21">
        <v>0.29411764705882398</v>
      </c>
      <c r="N36" s="21">
        <v>0.60714285714285698</v>
      </c>
      <c r="O36" s="21">
        <v>0.407407407407407</v>
      </c>
      <c r="P36" s="21">
        <v>83142</v>
      </c>
      <c r="Q36" s="21" t="s">
        <v>148</v>
      </c>
      <c r="R36" s="21" t="s">
        <v>68</v>
      </c>
      <c r="S36" s="21" t="s">
        <v>246</v>
      </c>
      <c r="T36" s="21" t="s">
        <v>833</v>
      </c>
      <c r="U36" s="21"/>
      <c r="V36" s="21" t="s">
        <v>670</v>
      </c>
      <c r="W36" s="21" t="s">
        <v>289</v>
      </c>
    </row>
    <row r="37" spans="1:23" x14ac:dyDescent="0.2">
      <c r="A37" s="21">
        <v>22582</v>
      </c>
      <c r="B37" s="21">
        <v>-4.1903759161580503</v>
      </c>
      <c r="C37" s="21">
        <v>1</v>
      </c>
      <c r="D37" s="21">
        <v>25622205</v>
      </c>
      <c r="E37" s="21">
        <v>25622228</v>
      </c>
      <c r="F37" s="21">
        <v>3</v>
      </c>
      <c r="G37" s="21">
        <v>8</v>
      </c>
      <c r="H37" s="21">
        <v>90</v>
      </c>
      <c r="I37" s="21">
        <v>41</v>
      </c>
      <c r="J37" s="21">
        <v>0.37987871899999998</v>
      </c>
      <c r="K37" s="21" t="s">
        <v>784</v>
      </c>
      <c r="L37" s="21">
        <v>0.66666666666666696</v>
      </c>
      <c r="M37" s="21">
        <v>0.625</v>
      </c>
      <c r="N37" s="21">
        <v>0.51724137931034497</v>
      </c>
      <c r="O37" s="21">
        <v>0.48888888888888898</v>
      </c>
      <c r="P37" s="21">
        <v>22582</v>
      </c>
      <c r="Q37" s="21" t="s">
        <v>90</v>
      </c>
      <c r="R37" s="21" t="s">
        <v>12</v>
      </c>
      <c r="S37" s="21" t="s">
        <v>172</v>
      </c>
      <c r="T37" s="21" t="s">
        <v>329</v>
      </c>
      <c r="U37" s="21"/>
      <c r="V37" s="21" t="s">
        <v>623</v>
      </c>
      <c r="W37" s="21" t="s">
        <v>293</v>
      </c>
    </row>
    <row r="38" spans="1:23" x14ac:dyDescent="0.2">
      <c r="A38" s="21">
        <v>43900</v>
      </c>
      <c r="B38" s="21">
        <v>-4.09059614864882</v>
      </c>
      <c r="C38" s="21">
        <v>2</v>
      </c>
      <c r="D38" s="21">
        <v>18338587</v>
      </c>
      <c r="E38" s="21">
        <v>18338612</v>
      </c>
      <c r="F38" s="21">
        <v>3</v>
      </c>
      <c r="G38" s="21">
        <v>8.6999999999999993</v>
      </c>
      <c r="H38" s="21">
        <v>91</v>
      </c>
      <c r="I38" s="21">
        <v>45</v>
      </c>
      <c r="J38" s="21">
        <v>0.53029330399999997</v>
      </c>
      <c r="K38" s="21" t="s">
        <v>789</v>
      </c>
      <c r="L38" s="21">
        <v>0.66666666666666696</v>
      </c>
      <c r="M38" s="21">
        <v>0.375</v>
      </c>
      <c r="N38" s="21">
        <v>0.5</v>
      </c>
      <c r="O38" s="21">
        <v>0.441176470588235</v>
      </c>
      <c r="P38" s="21">
        <v>43900</v>
      </c>
      <c r="Q38" s="21" t="s">
        <v>108</v>
      </c>
      <c r="R38" s="21" t="s">
        <v>30</v>
      </c>
      <c r="S38" s="21" t="s">
        <v>232</v>
      </c>
      <c r="T38" s="21" t="s">
        <v>821</v>
      </c>
      <c r="U38" s="21" t="s">
        <v>691</v>
      </c>
      <c r="V38" s="21" t="s">
        <v>630</v>
      </c>
      <c r="W38" s="21" t="s">
        <v>293</v>
      </c>
    </row>
    <row r="39" spans="1:23" x14ac:dyDescent="0.2">
      <c r="A39" s="21">
        <v>45797</v>
      </c>
      <c r="B39" s="21">
        <v>-4.0754598212675104</v>
      </c>
      <c r="C39" s="21">
        <v>3</v>
      </c>
      <c r="D39" s="21">
        <v>2005871</v>
      </c>
      <c r="E39" s="21">
        <v>2005895</v>
      </c>
      <c r="F39" s="21">
        <v>3</v>
      </c>
      <c r="G39" s="21">
        <v>8.3000000000000007</v>
      </c>
      <c r="H39" s="21">
        <v>90</v>
      </c>
      <c r="I39" s="21">
        <v>43</v>
      </c>
      <c r="J39" s="21">
        <v>0.43810429000000001</v>
      </c>
      <c r="K39" s="21" t="s">
        <v>790</v>
      </c>
      <c r="L39" s="21">
        <v>0.66666666666666696</v>
      </c>
      <c r="M39" s="21">
        <v>0.33333333333333298</v>
      </c>
      <c r="N39" s="21">
        <v>0.407407407407407</v>
      </c>
      <c r="O39" s="21">
        <v>0.54074074074074097</v>
      </c>
      <c r="P39" s="21">
        <v>45797</v>
      </c>
      <c r="Q39" s="21" t="s">
        <v>111</v>
      </c>
      <c r="R39" s="21" t="s">
        <v>33</v>
      </c>
      <c r="S39" s="21" t="s">
        <v>253</v>
      </c>
      <c r="T39" s="21" t="s">
        <v>823</v>
      </c>
      <c r="U39" s="21" t="s">
        <v>721</v>
      </c>
      <c r="V39" s="21" t="s">
        <v>633</v>
      </c>
      <c r="W39" s="21" t="s">
        <v>625</v>
      </c>
    </row>
    <row r="40" spans="1:23" x14ac:dyDescent="0.2">
      <c r="A40" s="21">
        <v>46915</v>
      </c>
      <c r="B40" s="21">
        <v>-4.0724460559985802</v>
      </c>
      <c r="C40" s="21">
        <v>3</v>
      </c>
      <c r="D40" s="21">
        <v>3910755</v>
      </c>
      <c r="E40" s="21">
        <v>3910778</v>
      </c>
      <c r="F40" s="21">
        <v>3</v>
      </c>
      <c r="G40" s="21">
        <v>8.3000000000000007</v>
      </c>
      <c r="H40" s="21">
        <v>90</v>
      </c>
      <c r="I40" s="21">
        <v>43</v>
      </c>
      <c r="J40" s="21">
        <v>0.43810429000000001</v>
      </c>
      <c r="K40" s="21" t="s">
        <v>793</v>
      </c>
      <c r="L40" s="21">
        <v>0.66666666666666696</v>
      </c>
      <c r="M40" s="21">
        <v>0.52941176470588203</v>
      </c>
      <c r="N40" s="21">
        <v>0.5</v>
      </c>
      <c r="O40" s="21">
        <v>0.42962962962963003</v>
      </c>
      <c r="P40" s="21">
        <v>46915</v>
      </c>
      <c r="Q40" s="21" t="s">
        <v>118</v>
      </c>
      <c r="R40" s="21" t="s">
        <v>40</v>
      </c>
      <c r="S40" s="21" t="s">
        <v>265</v>
      </c>
      <c r="T40" s="21" t="s">
        <v>826</v>
      </c>
      <c r="U40" s="21" t="s">
        <v>640</v>
      </c>
      <c r="V40" s="21" t="s">
        <v>639</v>
      </c>
      <c r="W40" s="21" t="s">
        <v>289</v>
      </c>
    </row>
    <row r="41" spans="1:23" x14ac:dyDescent="0.2">
      <c r="A41" s="21">
        <v>73208</v>
      </c>
      <c r="B41" s="21">
        <v>-4.0704643931334097</v>
      </c>
      <c r="C41" s="21">
        <v>4</v>
      </c>
      <c r="D41" s="21">
        <v>6567477</v>
      </c>
      <c r="E41" s="21">
        <v>6567501</v>
      </c>
      <c r="F41" s="21">
        <v>3</v>
      </c>
      <c r="G41" s="21">
        <v>8.3000000000000007</v>
      </c>
      <c r="H41" s="21">
        <v>90</v>
      </c>
      <c r="I41" s="21">
        <v>43</v>
      </c>
      <c r="J41" s="21">
        <v>0.43810429000000001</v>
      </c>
      <c r="K41" s="21" t="s">
        <v>793</v>
      </c>
      <c r="L41" s="21">
        <v>0.66666666666666696</v>
      </c>
      <c r="M41" s="21">
        <v>0.35294117647058798</v>
      </c>
      <c r="N41" s="21">
        <v>0.5</v>
      </c>
      <c r="O41" s="21">
        <v>0.49629629629629601</v>
      </c>
      <c r="P41" s="21">
        <v>73208</v>
      </c>
      <c r="Q41" s="21" t="s">
        <v>137</v>
      </c>
      <c r="R41" s="21" t="s">
        <v>59</v>
      </c>
      <c r="S41" s="21" t="s">
        <v>184</v>
      </c>
      <c r="T41" s="21" t="s">
        <v>329</v>
      </c>
      <c r="U41" s="21"/>
      <c r="V41" s="21" t="s">
        <v>657</v>
      </c>
      <c r="W41" s="21" t="s">
        <v>595</v>
      </c>
    </row>
    <row r="42" spans="1:23" x14ac:dyDescent="0.2">
      <c r="A42" s="21">
        <v>4208</v>
      </c>
      <c r="B42" s="21">
        <v>-4.0546950998222098</v>
      </c>
      <c r="C42" s="21">
        <v>1</v>
      </c>
      <c r="D42" s="21">
        <v>6834122</v>
      </c>
      <c r="E42" s="21">
        <v>6834141</v>
      </c>
      <c r="F42" s="21">
        <v>3</v>
      </c>
      <c r="G42" s="21">
        <v>6.7</v>
      </c>
      <c r="H42" s="21">
        <v>100</v>
      </c>
      <c r="I42" s="21">
        <v>40</v>
      </c>
      <c r="J42" s="21">
        <v>0.30338216200000001</v>
      </c>
      <c r="K42" s="21" t="s">
        <v>787</v>
      </c>
      <c r="L42" s="21">
        <v>0.33333333333333298</v>
      </c>
      <c r="M42" s="21">
        <v>0.625</v>
      </c>
      <c r="N42" s="21">
        <v>0.41379310344827602</v>
      </c>
      <c r="O42" s="21">
        <v>0.36296296296296299</v>
      </c>
      <c r="P42" s="21">
        <v>4208</v>
      </c>
      <c r="Q42" s="21" t="s">
        <v>101</v>
      </c>
      <c r="R42" s="21" t="s">
        <v>23</v>
      </c>
      <c r="S42" s="21" t="s">
        <v>220</v>
      </c>
      <c r="T42" s="21" t="s">
        <v>813</v>
      </c>
      <c r="U42" s="21"/>
      <c r="V42" s="21" t="s">
        <v>614</v>
      </c>
      <c r="W42" s="21" t="s">
        <v>289</v>
      </c>
    </row>
    <row r="43" spans="1:23" x14ac:dyDescent="0.2">
      <c r="A43" s="21">
        <v>97476</v>
      </c>
      <c r="B43" s="21">
        <v>-3.9486740242320102</v>
      </c>
      <c r="C43" s="21">
        <v>5</v>
      </c>
      <c r="D43" s="21">
        <v>16580921</v>
      </c>
      <c r="E43" s="21">
        <v>16580940</v>
      </c>
      <c r="F43" s="21">
        <v>3</v>
      </c>
      <c r="G43" s="21">
        <v>6.7</v>
      </c>
      <c r="H43" s="21">
        <v>100</v>
      </c>
      <c r="I43" s="21">
        <v>40</v>
      </c>
      <c r="J43" s="21">
        <v>0.30338216200000001</v>
      </c>
      <c r="K43" s="21" t="s">
        <v>786</v>
      </c>
      <c r="L43" s="21">
        <v>0.33333333333333298</v>
      </c>
      <c r="M43" s="21">
        <v>0.44444444444444398</v>
      </c>
      <c r="N43" s="21">
        <v>0.52173913043478304</v>
      </c>
      <c r="O43" s="21">
        <v>0.39568345323741</v>
      </c>
      <c r="P43" s="21">
        <v>97476</v>
      </c>
      <c r="Q43" s="21" t="s">
        <v>155</v>
      </c>
      <c r="R43" s="21" t="s">
        <v>74</v>
      </c>
      <c r="S43" s="21" t="s">
        <v>216</v>
      </c>
      <c r="T43" s="21" t="s">
        <v>835</v>
      </c>
      <c r="U43" s="21" t="s">
        <v>603</v>
      </c>
      <c r="V43" s="21" t="s">
        <v>604</v>
      </c>
      <c r="W43" s="21" t="s">
        <v>287</v>
      </c>
    </row>
    <row r="44" spans="1:23" x14ac:dyDescent="0.2">
      <c r="A44" s="21">
        <v>1360</v>
      </c>
      <c r="B44" s="21">
        <v>-3.9481555157872998</v>
      </c>
      <c r="C44" s="21">
        <v>1</v>
      </c>
      <c r="D44" s="21">
        <v>2165087</v>
      </c>
      <c r="E44" s="21">
        <v>2165113</v>
      </c>
      <c r="F44" s="21">
        <v>3</v>
      </c>
      <c r="G44" s="21">
        <v>8.6999999999999993</v>
      </c>
      <c r="H44" s="21">
        <v>92</v>
      </c>
      <c r="I44" s="21">
        <v>47</v>
      </c>
      <c r="J44" s="21">
        <v>0.54810302899999996</v>
      </c>
      <c r="K44" s="21" t="s">
        <v>782</v>
      </c>
      <c r="L44" s="21">
        <v>0.33333333333333298</v>
      </c>
      <c r="M44" s="21">
        <v>0.375</v>
      </c>
      <c r="N44" s="21">
        <v>0.41379310344827602</v>
      </c>
      <c r="O44" s="21">
        <v>0.37037037037037002</v>
      </c>
      <c r="P44" s="21"/>
      <c r="Q44" s="21" t="s">
        <v>804</v>
      </c>
      <c r="R44" s="21"/>
      <c r="S44" s="13" t="s">
        <v>805</v>
      </c>
      <c r="T44" s="21" t="s">
        <v>329</v>
      </c>
      <c r="U44" s="21" t="s">
        <v>840</v>
      </c>
      <c r="V44" s="21" t="s">
        <v>838</v>
      </c>
      <c r="W44" s="21" t="s">
        <v>289</v>
      </c>
    </row>
    <row r="45" spans="1:23" x14ac:dyDescent="0.2">
      <c r="A45" s="21">
        <v>41916</v>
      </c>
      <c r="B45" s="21">
        <v>-3.8988198520883799</v>
      </c>
      <c r="C45" s="21">
        <v>2</v>
      </c>
      <c r="D45" s="21">
        <v>15269875</v>
      </c>
      <c r="E45" s="21">
        <v>15269894</v>
      </c>
      <c r="F45" s="21">
        <v>3</v>
      </c>
      <c r="G45" s="21">
        <v>6.7</v>
      </c>
      <c r="H45" s="21">
        <v>100</v>
      </c>
      <c r="I45" s="21">
        <v>40</v>
      </c>
      <c r="J45" s="21">
        <v>0.30338216200000001</v>
      </c>
      <c r="K45" s="21" t="s">
        <v>786</v>
      </c>
      <c r="L45" s="21">
        <v>0.33333333333333298</v>
      </c>
      <c r="M45" s="21">
        <v>0.375</v>
      </c>
      <c r="N45" s="21">
        <v>0.57142857142857095</v>
      </c>
      <c r="O45" s="21">
        <v>0.41176470588235298</v>
      </c>
      <c r="P45" s="21">
        <v>41916</v>
      </c>
      <c r="Q45" s="21" t="s">
        <v>100</v>
      </c>
      <c r="R45" s="21" t="s">
        <v>22</v>
      </c>
      <c r="S45" s="21" t="s">
        <v>278</v>
      </c>
      <c r="T45" s="21" t="s">
        <v>536</v>
      </c>
      <c r="U45" s="21" t="s">
        <v>689</v>
      </c>
      <c r="V45" s="21" t="s">
        <v>608</v>
      </c>
      <c r="W45" s="21" t="s">
        <v>290</v>
      </c>
    </row>
    <row r="46" spans="1:23" x14ac:dyDescent="0.2">
      <c r="A46" s="21">
        <v>212</v>
      </c>
      <c r="B46" s="21">
        <v>-3.8730062550473399</v>
      </c>
      <c r="C46" s="21">
        <v>1</v>
      </c>
      <c r="D46" s="21">
        <v>355579</v>
      </c>
      <c r="E46" s="21">
        <v>355598</v>
      </c>
      <c r="F46" s="21">
        <v>3</v>
      </c>
      <c r="G46" s="21">
        <v>6.7</v>
      </c>
      <c r="H46" s="21">
        <v>100</v>
      </c>
      <c r="I46" s="21">
        <v>40</v>
      </c>
      <c r="J46" s="21">
        <v>0.30338216200000001</v>
      </c>
      <c r="K46" s="21" t="s">
        <v>782</v>
      </c>
      <c r="L46" s="21">
        <v>0.33333333333333298</v>
      </c>
      <c r="M46" s="21">
        <v>0.625</v>
      </c>
      <c r="N46" s="21">
        <v>0.53846153846153799</v>
      </c>
      <c r="O46" s="21">
        <v>0.42028985507246402</v>
      </c>
      <c r="P46" s="21">
        <v>212</v>
      </c>
      <c r="Q46" s="21" t="s">
        <v>89</v>
      </c>
      <c r="R46" s="21" t="s">
        <v>11</v>
      </c>
      <c r="S46" s="21" t="s">
        <v>177</v>
      </c>
      <c r="T46" s="21" t="s">
        <v>810</v>
      </c>
      <c r="U46" s="21"/>
      <c r="V46" s="21" t="s">
        <v>589</v>
      </c>
      <c r="W46" s="21" t="s">
        <v>586</v>
      </c>
    </row>
    <row r="47" spans="1:23" x14ac:dyDescent="0.2">
      <c r="A47" s="21">
        <v>84271</v>
      </c>
      <c r="B47" s="21">
        <v>-3.7649732093411998</v>
      </c>
      <c r="C47" s="21">
        <v>5</v>
      </c>
      <c r="D47" s="21">
        <v>3733848</v>
      </c>
      <c r="E47" s="21">
        <v>3733874</v>
      </c>
      <c r="F47" s="21">
        <v>3</v>
      </c>
      <c r="G47" s="21">
        <v>9</v>
      </c>
      <c r="H47" s="21">
        <v>91</v>
      </c>
      <c r="I47" s="21">
        <v>47</v>
      </c>
      <c r="J47" s="21">
        <v>0.58134877799999995</v>
      </c>
      <c r="K47" s="21" t="s">
        <v>783</v>
      </c>
      <c r="L47" s="21">
        <v>0.33333333333333298</v>
      </c>
      <c r="M47" s="21">
        <v>0.4375</v>
      </c>
      <c r="N47" s="21">
        <v>0.48275862068965503</v>
      </c>
      <c r="O47" s="21">
        <v>0.35555555555555601</v>
      </c>
      <c r="P47" s="21">
        <v>84271</v>
      </c>
      <c r="Q47" s="21" t="s">
        <v>150</v>
      </c>
      <c r="R47" s="21" t="s">
        <v>69</v>
      </c>
      <c r="S47" s="21" t="s">
        <v>205</v>
      </c>
      <c r="T47" s="21" t="s">
        <v>329</v>
      </c>
      <c r="U47" s="21" t="s">
        <v>689</v>
      </c>
      <c r="V47" s="21" t="s">
        <v>672</v>
      </c>
      <c r="W47" s="21" t="s">
        <v>290</v>
      </c>
    </row>
    <row r="48" spans="1:23" x14ac:dyDescent="0.2">
      <c r="A48" s="21">
        <v>45654</v>
      </c>
      <c r="B48" s="21">
        <v>-3.76421673486825</v>
      </c>
      <c r="C48" s="21">
        <v>3</v>
      </c>
      <c r="D48" s="21">
        <v>1814032</v>
      </c>
      <c r="E48" s="21">
        <v>1814058</v>
      </c>
      <c r="F48" s="21">
        <v>3</v>
      </c>
      <c r="G48" s="21">
        <v>9</v>
      </c>
      <c r="H48" s="21">
        <v>91</v>
      </c>
      <c r="I48" s="21">
        <v>47</v>
      </c>
      <c r="J48" s="21">
        <v>0.58134877799999995</v>
      </c>
      <c r="K48" s="21" t="s">
        <v>778</v>
      </c>
      <c r="L48" s="21">
        <v>0.33333333333333298</v>
      </c>
      <c r="M48" s="21">
        <v>0.36</v>
      </c>
      <c r="N48" s="21">
        <v>0.52631578947368396</v>
      </c>
      <c r="O48" s="21">
        <v>0.34558823529411797</v>
      </c>
      <c r="P48" s="21">
        <v>45654</v>
      </c>
      <c r="Q48" s="21" t="s">
        <v>109</v>
      </c>
      <c r="R48" s="21" t="s">
        <v>31</v>
      </c>
      <c r="S48" s="21" t="s">
        <v>240</v>
      </c>
      <c r="T48" s="21" t="s">
        <v>822</v>
      </c>
      <c r="U48" s="21" t="s">
        <v>622</v>
      </c>
      <c r="V48" s="21" t="s">
        <v>631</v>
      </c>
      <c r="W48" s="21" t="s">
        <v>289</v>
      </c>
    </row>
    <row r="49" spans="1:23" x14ac:dyDescent="0.2">
      <c r="A49" s="21">
        <v>78651</v>
      </c>
      <c r="B49" s="21">
        <v>-3.7295393833516099</v>
      </c>
      <c r="C49" s="21">
        <v>4</v>
      </c>
      <c r="D49" s="21">
        <v>13528800</v>
      </c>
      <c r="E49" s="21">
        <v>13528819</v>
      </c>
      <c r="F49" s="21">
        <v>3</v>
      </c>
      <c r="G49" s="21">
        <v>6.7</v>
      </c>
      <c r="H49" s="21">
        <v>100</v>
      </c>
      <c r="I49" s="21">
        <v>40</v>
      </c>
      <c r="J49" s="21">
        <v>0.30338216200000001</v>
      </c>
      <c r="K49" s="21" t="s">
        <v>779</v>
      </c>
      <c r="L49" s="21">
        <v>0.33333333333333298</v>
      </c>
      <c r="M49" s="21">
        <v>0.44444444444444398</v>
      </c>
      <c r="N49" s="21">
        <v>0.53846153846153799</v>
      </c>
      <c r="O49" s="21">
        <v>0.47058823529411797</v>
      </c>
      <c r="P49" s="21">
        <v>78651</v>
      </c>
      <c r="Q49" s="21" t="s">
        <v>140</v>
      </c>
      <c r="R49" s="21" t="s">
        <v>62</v>
      </c>
      <c r="S49" s="21" t="s">
        <v>255</v>
      </c>
      <c r="T49" s="21" t="s">
        <v>329</v>
      </c>
      <c r="U49" s="21"/>
      <c r="V49" s="21" t="s">
        <v>600</v>
      </c>
      <c r="W49" s="21" t="s">
        <v>292</v>
      </c>
    </row>
    <row r="50" spans="1:23" x14ac:dyDescent="0.2">
      <c r="A50" s="21">
        <v>78037</v>
      </c>
      <c r="B50" s="21">
        <v>-3.6648152968855001</v>
      </c>
      <c r="C50" s="21">
        <v>4</v>
      </c>
      <c r="D50" s="21">
        <v>12486568</v>
      </c>
      <c r="E50" s="21">
        <v>12486593</v>
      </c>
      <c r="F50" s="21">
        <v>3</v>
      </c>
      <c r="G50" s="21">
        <v>8.6999999999999993</v>
      </c>
      <c r="H50" s="21">
        <v>100</v>
      </c>
      <c r="I50" s="21">
        <v>52</v>
      </c>
      <c r="J50" s="21">
        <v>0.69283199399999995</v>
      </c>
      <c r="K50" s="21" t="s">
        <v>798</v>
      </c>
      <c r="L50" s="21">
        <v>0.66666666666666696</v>
      </c>
      <c r="M50" s="21">
        <v>0.3125</v>
      </c>
      <c r="N50" s="21">
        <v>0.65517241379310298</v>
      </c>
      <c r="O50" s="21">
        <v>0.49629629629629601</v>
      </c>
      <c r="P50" s="21">
        <v>78037</v>
      </c>
      <c r="Q50" s="21" t="s">
        <v>139</v>
      </c>
      <c r="R50" s="21" t="s">
        <v>61</v>
      </c>
      <c r="S50" s="21" t="s">
        <v>190</v>
      </c>
      <c r="T50" s="21" t="s">
        <v>329</v>
      </c>
      <c r="U50" s="21" t="s">
        <v>691</v>
      </c>
      <c r="V50" s="21" t="s">
        <v>660</v>
      </c>
      <c r="W50" s="21" t="s">
        <v>661</v>
      </c>
    </row>
    <row r="51" spans="1:23" x14ac:dyDescent="0.2">
      <c r="A51" s="21">
        <v>46206</v>
      </c>
      <c r="B51" s="21">
        <v>-3.6618250885194801</v>
      </c>
      <c r="C51" s="21">
        <v>3</v>
      </c>
      <c r="D51" s="21">
        <v>2670644</v>
      </c>
      <c r="E51" s="21">
        <v>2670663</v>
      </c>
      <c r="F51" s="21">
        <v>3</v>
      </c>
      <c r="G51" s="21">
        <v>6.7</v>
      </c>
      <c r="H51" s="21">
        <v>100</v>
      </c>
      <c r="I51" s="21">
        <v>40</v>
      </c>
      <c r="J51" s="21">
        <v>0.30338216200000001</v>
      </c>
      <c r="K51" s="21" t="s">
        <v>791</v>
      </c>
      <c r="L51" s="21">
        <v>0.33333333333333298</v>
      </c>
      <c r="M51" s="21">
        <v>0.625</v>
      </c>
      <c r="N51" s="21">
        <v>0.64</v>
      </c>
      <c r="O51" s="21">
        <v>0.49640287769784203</v>
      </c>
      <c r="P51" s="21">
        <v>46206</v>
      </c>
      <c r="Q51" s="21" t="s">
        <v>114</v>
      </c>
      <c r="R51" s="21" t="s">
        <v>36</v>
      </c>
      <c r="S51" s="21" t="s">
        <v>167</v>
      </c>
      <c r="T51" s="21" t="s">
        <v>329</v>
      </c>
      <c r="U51" s="21"/>
      <c r="V51" s="21" t="s">
        <v>607</v>
      </c>
      <c r="W51" s="21" t="s">
        <v>292</v>
      </c>
    </row>
    <row r="52" spans="1:23" x14ac:dyDescent="0.2">
      <c r="A52" s="21">
        <v>89091</v>
      </c>
      <c r="B52" s="21">
        <v>-3.6383128829815199</v>
      </c>
      <c r="C52" s="21">
        <v>5</v>
      </c>
      <c r="D52" s="21">
        <v>9785821</v>
      </c>
      <c r="E52" s="21">
        <v>9785842</v>
      </c>
      <c r="F52" s="21">
        <v>3</v>
      </c>
      <c r="G52" s="21">
        <v>7.3</v>
      </c>
      <c r="H52" s="21">
        <v>100</v>
      </c>
      <c r="I52" s="21">
        <v>44</v>
      </c>
      <c r="J52" s="21">
        <v>0.43583827400000003</v>
      </c>
      <c r="K52" s="21" t="s">
        <v>780</v>
      </c>
      <c r="L52" s="21">
        <v>0.33333333333333298</v>
      </c>
      <c r="M52" s="21">
        <v>0.5625</v>
      </c>
      <c r="N52" s="21">
        <v>0.37931034482758602</v>
      </c>
      <c r="O52" s="21">
        <v>0.37037037037037002</v>
      </c>
      <c r="P52" s="21">
        <v>89091</v>
      </c>
      <c r="Q52" s="21" t="s">
        <v>153</v>
      </c>
      <c r="R52" s="21" t="s">
        <v>72</v>
      </c>
      <c r="S52" s="21" t="s">
        <v>197</v>
      </c>
      <c r="T52" s="21" t="s">
        <v>329</v>
      </c>
      <c r="U52" s="21" t="s">
        <v>721</v>
      </c>
      <c r="V52" s="21" t="s">
        <v>674</v>
      </c>
      <c r="W52" s="21" t="s">
        <v>289</v>
      </c>
    </row>
    <row r="53" spans="1:23" x14ac:dyDescent="0.2">
      <c r="A53" s="21">
        <v>39513</v>
      </c>
      <c r="B53" s="21">
        <v>-3.6151216485463702</v>
      </c>
      <c r="C53" s="21">
        <v>2</v>
      </c>
      <c r="D53" s="21">
        <v>11922991</v>
      </c>
      <c r="E53" s="21">
        <v>11923011</v>
      </c>
      <c r="F53" s="21">
        <v>3</v>
      </c>
      <c r="G53" s="21">
        <v>7</v>
      </c>
      <c r="H53" s="21">
        <v>100</v>
      </c>
      <c r="I53" s="21">
        <v>42</v>
      </c>
      <c r="J53" s="21">
        <v>0.37133964000000003</v>
      </c>
      <c r="K53" s="21" t="s">
        <v>783</v>
      </c>
      <c r="L53" s="21">
        <v>0.33333333333333298</v>
      </c>
      <c r="M53" s="21">
        <v>0.36</v>
      </c>
      <c r="N53" s="21">
        <v>0.6</v>
      </c>
      <c r="O53" s="21">
        <v>0.34814814814814798</v>
      </c>
      <c r="P53" s="21">
        <v>39513</v>
      </c>
      <c r="Q53" s="21" t="s">
        <v>95</v>
      </c>
      <c r="R53" s="21" t="s">
        <v>17</v>
      </c>
      <c r="S53" s="21" t="s">
        <v>214</v>
      </c>
      <c r="T53" s="21" t="s">
        <v>818</v>
      </c>
      <c r="U53" s="21" t="s">
        <v>609</v>
      </c>
      <c r="V53" s="21" t="s">
        <v>610</v>
      </c>
      <c r="W53" s="21" t="s">
        <v>290</v>
      </c>
    </row>
    <row r="54" spans="1:23" x14ac:dyDescent="0.2">
      <c r="A54" s="21">
        <v>47550</v>
      </c>
      <c r="B54" s="21">
        <v>-3.54569164530229</v>
      </c>
      <c r="C54" s="21">
        <v>3</v>
      </c>
      <c r="D54" s="21">
        <v>4995666</v>
      </c>
      <c r="E54" s="21">
        <v>4995687</v>
      </c>
      <c r="F54" s="21">
        <v>3</v>
      </c>
      <c r="G54" s="21">
        <v>7.3</v>
      </c>
      <c r="H54" s="21">
        <v>100</v>
      </c>
      <c r="I54" s="21">
        <v>44</v>
      </c>
      <c r="J54" s="21">
        <v>0.43583827400000003</v>
      </c>
      <c r="K54" s="21" t="s">
        <v>794</v>
      </c>
      <c r="L54" s="21">
        <v>0.33333333333333298</v>
      </c>
      <c r="M54" s="21">
        <v>0.5</v>
      </c>
      <c r="N54" s="21">
        <v>0.51851851851851805</v>
      </c>
      <c r="O54" s="21">
        <v>0.39416058394160602</v>
      </c>
      <c r="P54" s="21">
        <v>47550</v>
      </c>
      <c r="Q54" s="21" t="s">
        <v>119</v>
      </c>
      <c r="R54" s="21" t="s">
        <v>41</v>
      </c>
      <c r="S54" s="21" t="s">
        <v>284</v>
      </c>
      <c r="T54" s="21" t="s">
        <v>827</v>
      </c>
      <c r="U54" s="21" t="s">
        <v>691</v>
      </c>
      <c r="V54" s="21" t="s">
        <v>839</v>
      </c>
      <c r="W54" s="21" t="s">
        <v>738</v>
      </c>
    </row>
    <row r="55" spans="1:23" x14ac:dyDescent="0.2">
      <c r="A55" s="21">
        <v>104934</v>
      </c>
      <c r="B55" s="21">
        <v>-3.5182067647722199</v>
      </c>
      <c r="C55" s="21">
        <v>5</v>
      </c>
      <c r="D55" s="21">
        <v>26671785</v>
      </c>
      <c r="E55" s="21">
        <v>26671818</v>
      </c>
      <c r="F55" s="21">
        <v>3</v>
      </c>
      <c r="G55" s="21">
        <v>11.7</v>
      </c>
      <c r="H55" s="21">
        <v>90</v>
      </c>
      <c r="I55" s="21">
        <v>49</v>
      </c>
      <c r="J55" s="21">
        <v>0.90417586299999997</v>
      </c>
      <c r="K55" s="21" t="s">
        <v>782</v>
      </c>
      <c r="L55" s="21">
        <v>0.33333333333333298</v>
      </c>
      <c r="M55" s="21">
        <v>0.375</v>
      </c>
      <c r="N55" s="21">
        <v>0.53571428571428603</v>
      </c>
      <c r="O55" s="21">
        <v>0.433823529411765</v>
      </c>
      <c r="P55" s="21">
        <v>104934</v>
      </c>
      <c r="Q55" s="21" t="s">
        <v>84</v>
      </c>
      <c r="R55" s="21" t="s">
        <v>6</v>
      </c>
      <c r="S55" s="21" t="s">
        <v>182</v>
      </c>
      <c r="T55" s="21" t="s">
        <v>329</v>
      </c>
      <c r="U55" s="21"/>
      <c r="V55" s="21" t="s">
        <v>734</v>
      </c>
      <c r="W55" s="21" t="s">
        <v>593</v>
      </c>
    </row>
    <row r="56" spans="1:23" x14ac:dyDescent="0.2">
      <c r="A56" s="21">
        <v>98674</v>
      </c>
      <c r="B56" s="21">
        <v>-3.4879265141755198</v>
      </c>
      <c r="C56" s="21">
        <v>5</v>
      </c>
      <c r="D56" s="21">
        <v>17914752</v>
      </c>
      <c r="E56" s="21">
        <v>17914771</v>
      </c>
      <c r="F56" s="21">
        <v>2</v>
      </c>
      <c r="G56" s="21">
        <v>10</v>
      </c>
      <c r="H56" s="21">
        <v>100</v>
      </c>
      <c r="I56" s="21">
        <v>40</v>
      </c>
      <c r="J56" s="21">
        <v>0.85557703299999999</v>
      </c>
      <c r="K56" s="21" t="s">
        <v>904</v>
      </c>
      <c r="L56" s="21">
        <v>20</v>
      </c>
      <c r="M56" s="21">
        <v>0.5</v>
      </c>
      <c r="N56" s="21">
        <v>0.52631578947368396</v>
      </c>
      <c r="O56" s="21">
        <v>0.38461538461538503</v>
      </c>
      <c r="P56" s="21">
        <v>0.34814814814814798</v>
      </c>
      <c r="Q56" t="s">
        <v>1232</v>
      </c>
      <c r="R56" t="s">
        <v>1232</v>
      </c>
      <c r="S56" s="13" t="s">
        <v>1233</v>
      </c>
      <c r="T56" s="21"/>
      <c r="U56" s="21" t="s">
        <v>689</v>
      </c>
      <c r="V56" s="21" t="s">
        <v>1234</v>
      </c>
      <c r="W56" s="21" t="s">
        <v>1235</v>
      </c>
    </row>
    <row r="57" spans="1:23" x14ac:dyDescent="0.2">
      <c r="A57" s="21">
        <v>78939</v>
      </c>
      <c r="B57" s="21">
        <v>-3.4760684366619601</v>
      </c>
      <c r="C57" s="21">
        <v>4</v>
      </c>
      <c r="D57" s="21">
        <v>14074255</v>
      </c>
      <c r="E57" s="21">
        <v>14074280</v>
      </c>
      <c r="F57" s="21">
        <v>3</v>
      </c>
      <c r="G57" s="21">
        <v>8.6999999999999993</v>
      </c>
      <c r="H57" s="21">
        <v>91</v>
      </c>
      <c r="I57" s="21">
        <v>45</v>
      </c>
      <c r="J57" s="21">
        <v>0.53029330399999997</v>
      </c>
      <c r="K57" s="21" t="s">
        <v>792</v>
      </c>
      <c r="L57" s="21">
        <v>0.33333333333333298</v>
      </c>
      <c r="M57" s="21">
        <v>0.6875</v>
      </c>
      <c r="N57" s="21">
        <v>0.48275862068965503</v>
      </c>
      <c r="O57" s="21">
        <v>0.51851851851851805</v>
      </c>
      <c r="P57" s="21"/>
      <c r="Q57" s="21" t="s">
        <v>807</v>
      </c>
      <c r="R57" s="21"/>
      <c r="S57" s="21"/>
      <c r="T57" s="21" t="s">
        <v>329</v>
      </c>
      <c r="U57" s="21" t="s">
        <v>721</v>
      </c>
      <c r="V57" s="21" t="s">
        <v>843</v>
      </c>
      <c r="W57" s="21" t="s">
        <v>591</v>
      </c>
    </row>
    <row r="58" spans="1:23" x14ac:dyDescent="0.2">
      <c r="A58" s="21"/>
      <c r="B58" s="21"/>
      <c r="C58" s="21"/>
      <c r="D58" s="21"/>
      <c r="E58" s="21"/>
      <c r="F58" s="21"/>
      <c r="G58" s="21"/>
      <c r="H58" s="21"/>
      <c r="I58" s="21"/>
      <c r="J58" s="21"/>
      <c r="K58" s="21"/>
      <c r="L58" s="21"/>
      <c r="M58" s="21"/>
      <c r="N58" s="21"/>
      <c r="O58" s="21"/>
      <c r="P58" s="21"/>
      <c r="Q58" s="21"/>
      <c r="R58" s="21"/>
      <c r="S58" s="21"/>
      <c r="T58" s="21"/>
      <c r="U58" s="21" t="s">
        <v>854</v>
      </c>
      <c r="V58" s="21">
        <v>15</v>
      </c>
      <c r="W58" s="21"/>
    </row>
    <row r="59" spans="1:23" x14ac:dyDescent="0.2">
      <c r="A59" s="21"/>
      <c r="C59" s="21"/>
      <c r="D59" s="21"/>
      <c r="E59" s="21"/>
      <c r="F59" s="21"/>
      <c r="G59" s="21"/>
      <c r="H59" s="21"/>
      <c r="I59" s="21"/>
      <c r="J59" s="21"/>
      <c r="K59" s="21"/>
      <c r="L59" s="21"/>
      <c r="M59" s="21"/>
      <c r="N59" s="21"/>
      <c r="O59" s="21"/>
      <c r="P59" s="21"/>
      <c r="Q59" s="21"/>
      <c r="R59" s="21"/>
      <c r="S59" s="21"/>
      <c r="T59" s="21"/>
      <c r="U59" s="21"/>
      <c r="V59" s="21"/>
      <c r="W59" s="21"/>
    </row>
    <row r="60" spans="1:23" x14ac:dyDescent="0.2">
      <c r="A60" s="21"/>
      <c r="B60" s="21"/>
      <c r="C60" s="21"/>
      <c r="D60" s="21"/>
      <c r="E60" s="21"/>
      <c r="F60" s="21"/>
      <c r="G60" s="21"/>
      <c r="H60" s="21"/>
      <c r="I60" s="21"/>
      <c r="J60" s="21"/>
      <c r="K60" s="21"/>
      <c r="L60" s="21"/>
      <c r="M60" s="21"/>
      <c r="N60" s="21"/>
      <c r="O60" s="21"/>
      <c r="P60" s="21"/>
      <c r="Q60" s="21"/>
      <c r="R60" s="21"/>
      <c r="S60" s="21"/>
      <c r="T60" s="21"/>
      <c r="U60" s="21"/>
      <c r="V60" s="21"/>
      <c r="W60" s="21"/>
    </row>
    <row r="61" spans="1:23" x14ac:dyDescent="0.2">
      <c r="A61" s="21"/>
      <c r="B61" s="21"/>
      <c r="C61" s="21"/>
      <c r="D61" s="21"/>
      <c r="E61" s="21"/>
      <c r="F61" s="21"/>
      <c r="G61" s="21"/>
      <c r="H61" s="21"/>
      <c r="I61" s="21"/>
      <c r="J61" s="21"/>
      <c r="K61" s="21"/>
      <c r="L61" s="21"/>
      <c r="M61" s="21"/>
      <c r="N61" s="21"/>
      <c r="O61" s="21"/>
      <c r="P61" s="21"/>
      <c r="Q61" s="21"/>
      <c r="R61" s="21"/>
      <c r="S61" s="21"/>
      <c r="T61" s="21"/>
      <c r="U61" s="21"/>
      <c r="V61" s="21"/>
      <c r="W61" s="21"/>
    </row>
    <row r="62" spans="1:23" x14ac:dyDescent="0.2">
      <c r="A62" s="21"/>
      <c r="B62" s="21"/>
      <c r="C62" s="21"/>
      <c r="D62" s="21"/>
      <c r="E62" s="21"/>
      <c r="F62" s="21"/>
      <c r="G62" s="21"/>
      <c r="H62" s="21"/>
      <c r="I62" s="21"/>
      <c r="J62" s="21"/>
      <c r="K62" s="21"/>
      <c r="L62" s="21"/>
      <c r="M62" s="21"/>
      <c r="N62" s="21"/>
      <c r="O62" s="21"/>
      <c r="P62" s="21"/>
      <c r="Q62" s="21"/>
      <c r="R62" s="21"/>
      <c r="S62" s="21"/>
      <c r="T62" s="21" t="s">
        <v>683</v>
      </c>
      <c r="U62" s="2" t="s">
        <v>684</v>
      </c>
      <c r="V62" s="21" t="s">
        <v>682</v>
      </c>
      <c r="W62" s="21"/>
    </row>
    <row r="63" spans="1:23" x14ac:dyDescent="0.2">
      <c r="A63" s="21"/>
      <c r="B63" s="21"/>
      <c r="C63" s="21"/>
      <c r="D63" s="21"/>
      <c r="E63" s="21"/>
      <c r="F63" s="21"/>
      <c r="G63" s="21"/>
      <c r="H63" s="21"/>
      <c r="I63" s="21"/>
      <c r="J63" s="21"/>
      <c r="K63" s="21"/>
      <c r="L63" s="21"/>
      <c r="M63" s="21"/>
      <c r="N63" s="21"/>
      <c r="O63" s="21"/>
      <c r="P63" s="21"/>
      <c r="Q63" s="21"/>
      <c r="R63" s="21"/>
      <c r="S63" s="21"/>
      <c r="T63" s="21" t="s">
        <v>586</v>
      </c>
      <c r="U63" s="21">
        <f>COUNTIF(W2:W57,"K")</f>
        <v>5</v>
      </c>
      <c r="V63" s="21">
        <f>U63/U78</f>
        <v>8.1967213114754092E-2</v>
      </c>
      <c r="W63" s="21"/>
    </row>
    <row r="64" spans="1:23" x14ac:dyDescent="0.2">
      <c r="A64" s="21"/>
      <c r="B64" s="21"/>
      <c r="C64" s="21"/>
      <c r="D64" s="21"/>
      <c r="E64" s="21"/>
      <c r="F64" s="21"/>
      <c r="G64" s="21"/>
      <c r="H64" s="21"/>
      <c r="I64" s="21"/>
      <c r="J64" s="21"/>
      <c r="K64" s="21"/>
      <c r="L64" s="21"/>
      <c r="M64" s="21"/>
      <c r="N64" s="21"/>
      <c r="O64" s="21"/>
      <c r="P64" s="21"/>
      <c r="Q64" s="21"/>
      <c r="R64" s="21"/>
      <c r="S64" s="21"/>
      <c r="T64" s="21" t="s">
        <v>290</v>
      </c>
      <c r="U64" s="21">
        <f>COUNTIF(W2:W57,"D")</f>
        <v>9</v>
      </c>
      <c r="V64" s="21">
        <f>U64/U78</f>
        <v>0.14754098360655737</v>
      </c>
      <c r="W64" s="21"/>
    </row>
    <row r="65" spans="1:23" x14ac:dyDescent="0.2">
      <c r="A65" s="21"/>
      <c r="B65" s="21"/>
      <c r="C65" s="21"/>
      <c r="D65" s="21"/>
      <c r="E65" s="21"/>
      <c r="F65" s="21"/>
      <c r="G65" s="21"/>
      <c r="H65" s="21"/>
      <c r="I65" s="21"/>
      <c r="J65" s="21"/>
      <c r="K65" s="21"/>
      <c r="L65" s="21"/>
      <c r="M65" s="21"/>
      <c r="N65" s="21"/>
      <c r="O65" s="21"/>
      <c r="P65" s="21"/>
      <c r="Q65" s="21"/>
      <c r="R65" s="21"/>
      <c r="S65" s="21"/>
      <c r="T65" s="21" t="s">
        <v>289</v>
      </c>
      <c r="U65" s="21">
        <f>COUNTIF(W2:W57,"E")</f>
        <v>16</v>
      </c>
      <c r="V65" s="21">
        <f>U65/U78</f>
        <v>0.26229508196721313</v>
      </c>
      <c r="W65" s="21"/>
    </row>
    <row r="66" spans="1:23" x14ac:dyDescent="0.2">
      <c r="A66" s="21"/>
      <c r="B66" s="21"/>
      <c r="C66" s="21"/>
      <c r="D66" s="21"/>
      <c r="E66" s="21"/>
      <c r="F66" s="21"/>
      <c r="G66" s="21"/>
      <c r="H66" s="21"/>
      <c r="I66" s="21"/>
      <c r="J66" s="21"/>
      <c r="K66" s="21"/>
      <c r="L66" s="21"/>
      <c r="M66" s="21"/>
      <c r="N66" s="21"/>
      <c r="O66" s="21"/>
      <c r="P66" s="21"/>
      <c r="Q66" s="21"/>
      <c r="R66" s="21"/>
      <c r="S66" s="21"/>
      <c r="T66" s="21" t="s">
        <v>293</v>
      </c>
      <c r="U66" s="21">
        <f>COUNTIF(W2:W57,"G")</f>
        <v>4</v>
      </c>
      <c r="V66" s="21">
        <f>U66/U78</f>
        <v>6.5573770491803282E-2</v>
      </c>
      <c r="W66" s="21"/>
    </row>
    <row r="67" spans="1:23" x14ac:dyDescent="0.2">
      <c r="A67" s="21"/>
      <c r="B67" s="21"/>
      <c r="C67" s="21"/>
      <c r="D67" s="21"/>
      <c r="E67" s="21"/>
      <c r="F67" s="21"/>
      <c r="G67" s="21"/>
      <c r="H67" s="21"/>
      <c r="I67" s="21"/>
      <c r="J67" s="21"/>
      <c r="K67" s="21"/>
      <c r="L67" s="21"/>
      <c r="M67" s="21"/>
      <c r="N67" s="21"/>
      <c r="O67" s="21"/>
      <c r="P67" s="21"/>
      <c r="Q67" s="21"/>
      <c r="R67" s="21"/>
      <c r="S67" s="21"/>
      <c r="T67" s="21" t="s">
        <v>591</v>
      </c>
      <c r="U67" s="21">
        <f>COUNTIF(W2:W57,"H")</f>
        <v>2</v>
      </c>
      <c r="V67" s="21">
        <f>U67/U78</f>
        <v>3.2786885245901641E-2</v>
      </c>
      <c r="W67" s="21"/>
    </row>
    <row r="68" spans="1:23" x14ac:dyDescent="0.2">
      <c r="A68" s="21"/>
      <c r="B68" s="21"/>
      <c r="C68" s="21"/>
      <c r="D68" s="21"/>
      <c r="E68" s="21"/>
      <c r="F68" s="21"/>
      <c r="G68" s="21"/>
      <c r="H68" s="21"/>
      <c r="I68" s="21"/>
      <c r="J68" s="21"/>
      <c r="K68" s="21"/>
      <c r="L68" s="21"/>
      <c r="M68" s="21"/>
      <c r="N68" s="21"/>
      <c r="O68" s="21"/>
      <c r="P68" s="21"/>
      <c r="Q68" s="21"/>
      <c r="R68" s="21"/>
      <c r="S68" s="21"/>
      <c r="T68" s="21" t="s">
        <v>593</v>
      </c>
      <c r="U68" s="21">
        <f>COUNTIF(W2:W57,"S")</f>
        <v>7</v>
      </c>
      <c r="V68" s="21">
        <f>U68/U78</f>
        <v>0.11475409836065574</v>
      </c>
      <c r="W68" s="21"/>
    </row>
    <row r="69" spans="1:23" x14ac:dyDescent="0.2">
      <c r="A69" s="21"/>
      <c r="B69" s="21"/>
      <c r="C69" s="21"/>
      <c r="D69" s="21"/>
      <c r="E69" s="21"/>
      <c r="F69" s="21"/>
      <c r="G69" s="21"/>
      <c r="H69" s="21"/>
      <c r="I69" s="21"/>
      <c r="J69" s="21"/>
      <c r="K69" s="21"/>
      <c r="L69" s="21"/>
      <c r="M69" s="21"/>
      <c r="N69" s="21"/>
      <c r="O69" s="21"/>
      <c r="P69" s="21"/>
      <c r="Q69" s="21"/>
      <c r="R69" s="21"/>
      <c r="S69" s="21"/>
      <c r="T69" s="21" t="s">
        <v>291</v>
      </c>
      <c r="U69" s="21">
        <f>COUNTIF(W2:W57,"Q")</f>
        <v>1</v>
      </c>
      <c r="V69" s="21">
        <f>U69/U78</f>
        <v>1.6393442622950821E-2</v>
      </c>
      <c r="W69" s="21"/>
    </row>
    <row r="70" spans="1:23" x14ac:dyDescent="0.2">
      <c r="A70" s="21"/>
      <c r="B70" s="21"/>
      <c r="C70" s="21"/>
      <c r="D70" s="21"/>
      <c r="E70" s="21"/>
      <c r="F70" s="21"/>
      <c r="G70" s="21"/>
      <c r="H70" s="21"/>
      <c r="I70" s="21"/>
      <c r="J70" s="21"/>
      <c r="K70" s="21"/>
      <c r="L70" s="21"/>
      <c r="M70" s="21"/>
      <c r="N70" s="21"/>
      <c r="O70" s="21"/>
      <c r="P70" s="21"/>
      <c r="Q70" s="21"/>
      <c r="R70" s="21"/>
      <c r="S70" s="21"/>
      <c r="T70" s="21" t="s">
        <v>292</v>
      </c>
      <c r="U70" s="21">
        <f>COUNTIF(W2:W57,"N")</f>
        <v>4</v>
      </c>
      <c r="V70" s="21">
        <f>U70/U78</f>
        <v>6.5573770491803282E-2</v>
      </c>
      <c r="W70" s="21"/>
    </row>
    <row r="71" spans="1:23" x14ac:dyDescent="0.2">
      <c r="A71" s="21"/>
      <c r="B71" s="21"/>
      <c r="C71" s="21"/>
      <c r="D71" s="21"/>
      <c r="E71" s="21"/>
      <c r="F71" s="21"/>
      <c r="G71" s="21"/>
      <c r="H71" s="21"/>
      <c r="I71" s="21"/>
      <c r="J71" s="21"/>
      <c r="K71" s="21"/>
      <c r="L71" s="21"/>
      <c r="M71" s="21"/>
      <c r="N71" s="21"/>
      <c r="O71" s="21"/>
      <c r="P71" s="21"/>
      <c r="Q71" s="21"/>
      <c r="R71" s="21"/>
      <c r="S71" s="21"/>
      <c r="T71" s="21" t="s">
        <v>625</v>
      </c>
      <c r="U71" s="21">
        <f>COUNTIF(W2:W57,"T")</f>
        <v>1</v>
      </c>
      <c r="V71" s="21">
        <f>U71/U78</f>
        <v>1.6393442622950821E-2</v>
      </c>
      <c r="W71" s="21"/>
    </row>
    <row r="72" spans="1:23" x14ac:dyDescent="0.2">
      <c r="A72" s="21"/>
      <c r="B72" s="21"/>
      <c r="C72" s="21"/>
      <c r="D72" s="21"/>
      <c r="E72" s="21"/>
      <c r="F72" s="21"/>
      <c r="G72" s="21"/>
      <c r="H72" s="21"/>
      <c r="I72" s="21"/>
      <c r="J72" s="21"/>
      <c r="K72" s="21"/>
      <c r="L72" s="21"/>
      <c r="M72" s="21"/>
      <c r="N72" s="21"/>
      <c r="O72" s="21"/>
      <c r="P72" s="21"/>
      <c r="Q72" s="21"/>
      <c r="R72" s="21"/>
      <c r="S72" s="21"/>
      <c r="T72" s="21" t="s">
        <v>595</v>
      </c>
      <c r="U72" s="21">
        <f>COUNTIF(W2:W57,"P")</f>
        <v>1</v>
      </c>
      <c r="V72" s="21">
        <f>U72/U78</f>
        <v>1.6393442622950821E-2</v>
      </c>
      <c r="W72" s="21"/>
    </row>
    <row r="73" spans="1:23" x14ac:dyDescent="0.2">
      <c r="A73" s="21"/>
      <c r="B73" s="21"/>
      <c r="C73" s="21"/>
      <c r="D73" s="21"/>
      <c r="E73" s="21"/>
      <c r="F73" s="21"/>
      <c r="G73" s="21"/>
      <c r="H73" s="21"/>
      <c r="I73" s="21"/>
      <c r="J73" s="21"/>
      <c r="K73" s="21"/>
      <c r="L73" s="21"/>
      <c r="M73" s="21"/>
      <c r="N73" s="21"/>
      <c r="O73" s="21"/>
      <c r="P73" s="21"/>
      <c r="Q73" s="21"/>
      <c r="R73" s="21"/>
      <c r="S73" s="21"/>
      <c r="T73" s="21" t="s">
        <v>287</v>
      </c>
      <c r="U73" s="21">
        <f>COUNTIF(W2:W57,"M")</f>
        <v>1</v>
      </c>
      <c r="V73" s="21">
        <f>U73/U78</f>
        <v>1.6393442622950821E-2</v>
      </c>
      <c r="W73" s="21"/>
    </row>
    <row r="74" spans="1:23" x14ac:dyDescent="0.2">
      <c r="A74" s="21"/>
      <c r="B74" s="21"/>
      <c r="C74" s="21"/>
      <c r="D74" s="21"/>
      <c r="E74" s="21"/>
      <c r="F74" s="21"/>
      <c r="G74" s="21"/>
      <c r="H74" s="21"/>
      <c r="I74" s="21"/>
      <c r="J74" s="21"/>
      <c r="K74" s="21"/>
      <c r="L74" s="21"/>
      <c r="M74" s="21"/>
      <c r="N74" s="21"/>
      <c r="O74" s="21"/>
      <c r="P74" s="21"/>
      <c r="Q74" s="21"/>
      <c r="R74" s="21"/>
      <c r="S74" s="21"/>
      <c r="T74" s="21" t="s">
        <v>661</v>
      </c>
      <c r="U74" s="21">
        <f>COUNTIF(W2:W57,"V")</f>
        <v>1</v>
      </c>
      <c r="V74" s="21">
        <f>U74/U78</f>
        <v>1.6393442622950821E-2</v>
      </c>
      <c r="W74" s="21"/>
    </row>
    <row r="75" spans="1:23" x14ac:dyDescent="0.2">
      <c r="A75" s="21"/>
      <c r="B75" s="21"/>
      <c r="C75" s="21"/>
      <c r="D75" s="21"/>
      <c r="E75" s="21"/>
      <c r="F75" s="21"/>
      <c r="G75" s="21"/>
      <c r="H75" s="21"/>
      <c r="I75" s="21"/>
      <c r="J75" s="21"/>
      <c r="K75" s="21"/>
      <c r="L75" s="21"/>
      <c r="M75" s="21"/>
      <c r="N75" s="21"/>
      <c r="O75" s="21"/>
      <c r="P75" s="21"/>
      <c r="Q75" s="21"/>
      <c r="R75" s="21"/>
      <c r="S75" s="21"/>
      <c r="T75" s="21" t="s">
        <v>288</v>
      </c>
      <c r="U75" s="21">
        <f>COUNTIF(W2:W57,"F")</f>
        <v>1</v>
      </c>
      <c r="V75" s="21">
        <f>U75/U78</f>
        <v>1.6393442622950821E-2</v>
      </c>
      <c r="W75" s="21"/>
    </row>
    <row r="76" spans="1:23" x14ac:dyDescent="0.2">
      <c r="A76" s="21"/>
      <c r="B76" s="21"/>
      <c r="C76" s="21"/>
      <c r="D76" s="21"/>
      <c r="E76" s="21"/>
      <c r="F76" s="21"/>
      <c r="G76" s="21"/>
      <c r="H76" s="21"/>
      <c r="I76" s="21"/>
      <c r="J76" s="21"/>
      <c r="K76" s="21"/>
      <c r="L76" s="21"/>
      <c r="M76" s="21"/>
      <c r="N76" s="21"/>
      <c r="O76" s="21"/>
      <c r="P76" s="21"/>
      <c r="Q76" s="21"/>
      <c r="R76" s="21"/>
      <c r="S76" s="21"/>
      <c r="T76" s="21" t="s">
        <v>735</v>
      </c>
      <c r="U76" s="21">
        <f>COUNTIF(W2:W57,"R")</f>
        <v>0</v>
      </c>
      <c r="V76" s="21">
        <f>U76/U78</f>
        <v>0</v>
      </c>
      <c r="W76" s="21"/>
    </row>
    <row r="77" spans="1:23" x14ac:dyDescent="0.2">
      <c r="A77" s="21"/>
      <c r="B77" s="21"/>
      <c r="C77" s="21"/>
      <c r="D77" s="21"/>
      <c r="E77" s="21"/>
      <c r="F77" s="21"/>
      <c r="G77" s="21"/>
      <c r="H77" s="21"/>
      <c r="I77" s="21"/>
      <c r="J77" s="21"/>
      <c r="K77" s="21"/>
      <c r="L77" s="21"/>
      <c r="M77" s="21"/>
      <c r="N77" s="21"/>
      <c r="O77" s="21"/>
      <c r="P77" s="21"/>
      <c r="Q77" s="21"/>
      <c r="R77" s="21"/>
      <c r="S77" s="21"/>
      <c r="T77" s="21" t="s">
        <v>738</v>
      </c>
      <c r="U77" s="21">
        <f>COUNTIF(W2:W57,"L")</f>
        <v>1</v>
      </c>
      <c r="V77" s="21">
        <f>U77/U78</f>
        <v>1.6393442622950821E-2</v>
      </c>
      <c r="W77" s="21"/>
    </row>
    <row r="78" spans="1:23" x14ac:dyDescent="0.2">
      <c r="A78" s="21"/>
      <c r="B78" s="21"/>
      <c r="C78" s="21"/>
      <c r="D78" s="21"/>
      <c r="E78" s="21"/>
      <c r="F78" s="21"/>
      <c r="G78" s="21"/>
      <c r="H78" s="21"/>
      <c r="I78" s="21"/>
      <c r="J78" s="21"/>
      <c r="K78" s="21"/>
      <c r="L78" s="21"/>
      <c r="M78" s="21"/>
      <c r="N78" s="21"/>
      <c r="O78" s="21"/>
      <c r="P78" s="21"/>
      <c r="Q78" s="21"/>
      <c r="R78" s="21"/>
      <c r="S78" s="21"/>
      <c r="T78" s="21" t="s">
        <v>651</v>
      </c>
      <c r="U78" s="21">
        <v>61</v>
      </c>
      <c r="V78" s="21">
        <f>SUM(V63:V76)</f>
        <v>0.86885245901639352</v>
      </c>
      <c r="W78" s="21"/>
    </row>
  </sheetData>
  <sortState ref="A2:W56">
    <sortCondition ref="B2:B56"/>
    <sortCondition ref="A2:A56"/>
  </sortState>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3"/>
  <sheetViews>
    <sheetView workbookViewId="0">
      <selection activeCell="E16" sqref="E16"/>
    </sheetView>
  </sheetViews>
  <sheetFormatPr baseColWidth="10" defaultRowHeight="16" x14ac:dyDescent="0.2"/>
  <cols>
    <col min="1" max="1" width="43.1640625" bestFit="1" customWidth="1"/>
    <col min="5" max="5" width="15.1640625" customWidth="1"/>
    <col min="6" max="6" width="22.1640625" bestFit="1" customWidth="1"/>
    <col min="8" max="8" width="7.5" customWidth="1"/>
  </cols>
  <sheetData>
    <row r="1" spans="1:8" x14ac:dyDescent="0.2">
      <c r="A1" s="20" t="s">
        <v>1230</v>
      </c>
      <c r="B1" s="20" t="s">
        <v>1225</v>
      </c>
      <c r="C1" s="20" t="s">
        <v>1226</v>
      </c>
      <c r="D1" s="20" t="s">
        <v>1227</v>
      </c>
      <c r="E1" s="20" t="s">
        <v>1228</v>
      </c>
      <c r="F1" s="20" t="s">
        <v>1229</v>
      </c>
      <c r="G1" s="20" t="s">
        <v>1205</v>
      </c>
      <c r="H1" s="20" t="s">
        <v>1231</v>
      </c>
    </row>
    <row r="2" spans="1:8" x14ac:dyDescent="0.2">
      <c r="A2" s="20" t="s">
        <v>1208</v>
      </c>
      <c r="B2" s="20">
        <v>4.4600000000000001E-2</v>
      </c>
      <c r="C2" s="20">
        <v>2423</v>
      </c>
      <c r="D2" s="20">
        <v>14</v>
      </c>
      <c r="E2" s="20">
        <v>0.25900000000000001</v>
      </c>
      <c r="F2" s="20">
        <v>6.0000000000000001E-3</v>
      </c>
      <c r="G2" s="20" t="s">
        <v>1206</v>
      </c>
      <c r="H2" s="20" t="s">
        <v>1207</v>
      </c>
    </row>
    <row r="3" spans="1:8" x14ac:dyDescent="0.2">
      <c r="A3" s="20" t="s">
        <v>1210</v>
      </c>
      <c r="B3" s="20">
        <v>4.2099999999999999E-2</v>
      </c>
      <c r="C3" s="20">
        <v>2409</v>
      </c>
      <c r="D3" s="20">
        <v>14</v>
      </c>
      <c r="E3" s="20">
        <v>0.25900000000000001</v>
      </c>
      <c r="F3" s="20">
        <v>6.0000000000000001E-3</v>
      </c>
      <c r="G3" s="20" t="s">
        <v>1209</v>
      </c>
      <c r="H3" s="20" t="s">
        <v>1207</v>
      </c>
    </row>
    <row r="4" spans="1:8" x14ac:dyDescent="0.2">
      <c r="A4" s="20" t="s">
        <v>1212</v>
      </c>
      <c r="B4" s="20">
        <v>4.9599999999999998E-2</v>
      </c>
      <c r="C4" s="20">
        <v>2169</v>
      </c>
      <c r="D4" s="20">
        <v>13</v>
      </c>
      <c r="E4" s="20">
        <v>0.24099999999999999</v>
      </c>
      <c r="F4" s="20">
        <v>6.0000000000000001E-3</v>
      </c>
      <c r="G4" s="20" t="s">
        <v>1211</v>
      </c>
      <c r="H4" s="20" t="s">
        <v>1207</v>
      </c>
    </row>
    <row r="5" spans="1:8" x14ac:dyDescent="0.2">
      <c r="A5" s="20" t="s">
        <v>1214</v>
      </c>
      <c r="B5" s="20">
        <v>4.9599999999999998E-2</v>
      </c>
      <c r="C5" s="20">
        <v>2169</v>
      </c>
      <c r="D5" s="20">
        <v>13</v>
      </c>
      <c r="E5" s="20">
        <v>0.24099999999999999</v>
      </c>
      <c r="F5" s="20">
        <v>6.0000000000000001E-3</v>
      </c>
      <c r="G5" s="20" t="s">
        <v>1213</v>
      </c>
      <c r="H5" s="20" t="s">
        <v>1207</v>
      </c>
    </row>
    <row r="6" spans="1:8" x14ac:dyDescent="0.2">
      <c r="A6" s="20" t="s">
        <v>1216</v>
      </c>
      <c r="B6" s="20">
        <v>4.8899999999999999E-2</v>
      </c>
      <c r="C6" s="20">
        <v>2166</v>
      </c>
      <c r="D6" s="20">
        <v>13</v>
      </c>
      <c r="E6" s="20">
        <v>0.24099999999999999</v>
      </c>
      <c r="F6" s="20">
        <v>6.0000000000000001E-3</v>
      </c>
      <c r="G6" s="20" t="s">
        <v>1215</v>
      </c>
      <c r="H6" s="20" t="s">
        <v>1207</v>
      </c>
    </row>
    <row r="7" spans="1:8" x14ac:dyDescent="0.2">
      <c r="A7" s="20" t="s">
        <v>1219</v>
      </c>
      <c r="B7" s="20">
        <v>1.03E-2</v>
      </c>
      <c r="C7" s="20">
        <v>11</v>
      </c>
      <c r="D7" s="20">
        <v>2</v>
      </c>
      <c r="E7" s="20">
        <v>3.6999999999999998E-2</v>
      </c>
      <c r="F7" s="20">
        <v>0.182</v>
      </c>
      <c r="G7" s="20" t="s">
        <v>1217</v>
      </c>
      <c r="H7" s="20" t="s">
        <v>1218</v>
      </c>
    </row>
    <row r="8" spans="1:8" x14ac:dyDescent="0.2">
      <c r="A8" s="20" t="s">
        <v>1222</v>
      </c>
      <c r="B8" s="20">
        <v>0.05</v>
      </c>
      <c r="C8" s="20">
        <v>3655</v>
      </c>
      <c r="D8" s="20">
        <v>18</v>
      </c>
      <c r="E8" s="20">
        <v>0.33300000000000002</v>
      </c>
      <c r="F8" s="20">
        <v>5.0000000000000001E-3</v>
      </c>
      <c r="G8" s="20" t="s">
        <v>1220</v>
      </c>
      <c r="H8" s="20" t="s">
        <v>1221</v>
      </c>
    </row>
    <row r="9" spans="1:8" x14ac:dyDescent="0.2">
      <c r="A9" s="20" t="s">
        <v>1224</v>
      </c>
      <c r="B9" s="20">
        <v>2.7199999999999998E-2</v>
      </c>
      <c r="C9" s="20">
        <v>76</v>
      </c>
      <c r="D9" s="20">
        <v>3</v>
      </c>
      <c r="E9" s="20">
        <v>5.6000000000000001E-2</v>
      </c>
      <c r="F9" s="20">
        <v>3.9E-2</v>
      </c>
      <c r="G9" s="20" t="s">
        <v>1223</v>
      </c>
      <c r="H9" s="20" t="s">
        <v>1221</v>
      </c>
    </row>
    <row r="15" spans="1:8" x14ac:dyDescent="0.2">
      <c r="E15" t="s">
        <v>1403</v>
      </c>
    </row>
    <row r="16" spans="1:8" ht="18" x14ac:dyDescent="0.25">
      <c r="E16" s="25" t="s">
        <v>1237</v>
      </c>
    </row>
    <row r="17" spans="5:5" ht="18" x14ac:dyDescent="0.25">
      <c r="E17" s="25" t="s">
        <v>1238</v>
      </c>
    </row>
    <row r="18" spans="5:5" ht="18" x14ac:dyDescent="0.25">
      <c r="E18" s="25" t="s">
        <v>1239</v>
      </c>
    </row>
    <row r="19" spans="5:5" ht="18" x14ac:dyDescent="0.25">
      <c r="E19" s="25" t="s">
        <v>1240</v>
      </c>
    </row>
    <row r="20" spans="5:5" ht="18" x14ac:dyDescent="0.25">
      <c r="E20" s="25" t="s">
        <v>1241</v>
      </c>
    </row>
    <row r="21" spans="5:5" ht="18" x14ac:dyDescent="0.25">
      <c r="E21" s="25" t="s">
        <v>1242</v>
      </c>
    </row>
    <row r="22" spans="5:5" ht="18" x14ac:dyDescent="0.25">
      <c r="E22" s="25" t="s">
        <v>1243</v>
      </c>
    </row>
    <row r="23" spans="5:5" ht="18" x14ac:dyDescent="0.25">
      <c r="E23" s="25" t="s">
        <v>1244</v>
      </c>
    </row>
    <row r="24" spans="5:5" ht="18" x14ac:dyDescent="0.25">
      <c r="E24" s="25" t="s">
        <v>1245</v>
      </c>
    </row>
    <row r="25" spans="5:5" ht="18" x14ac:dyDescent="0.25">
      <c r="E25" s="25" t="s">
        <v>1246</v>
      </c>
    </row>
    <row r="26" spans="5:5" ht="18" x14ac:dyDescent="0.25">
      <c r="E26" s="25" t="s">
        <v>1247</v>
      </c>
    </row>
    <row r="27" spans="5:5" ht="18" x14ac:dyDescent="0.25">
      <c r="E27" s="25" t="s">
        <v>1248</v>
      </c>
    </row>
    <row r="28" spans="5:5" ht="18" x14ac:dyDescent="0.25">
      <c r="E28" s="25" t="s">
        <v>1249</v>
      </c>
    </row>
    <row r="29" spans="5:5" ht="18" x14ac:dyDescent="0.25">
      <c r="E29" s="25" t="s">
        <v>1250</v>
      </c>
    </row>
    <row r="30" spans="5:5" ht="18" x14ac:dyDescent="0.25">
      <c r="E30" s="25" t="s">
        <v>1251</v>
      </c>
    </row>
    <row r="31" spans="5:5" ht="18" x14ac:dyDescent="0.25">
      <c r="E31" s="25" t="s">
        <v>1252</v>
      </c>
    </row>
    <row r="32" spans="5:5" ht="18" x14ac:dyDescent="0.25">
      <c r="E32" s="25" t="s">
        <v>1253</v>
      </c>
    </row>
    <row r="33" spans="5:5" ht="18" x14ac:dyDescent="0.25">
      <c r="E33" s="25" t="s">
        <v>1254</v>
      </c>
    </row>
    <row r="34" spans="5:5" ht="18" x14ac:dyDescent="0.25">
      <c r="E34" s="25" t="s">
        <v>1255</v>
      </c>
    </row>
    <row r="35" spans="5:5" ht="18" x14ac:dyDescent="0.25">
      <c r="E35" s="25" t="s">
        <v>1256</v>
      </c>
    </row>
    <row r="36" spans="5:5" ht="18" x14ac:dyDescent="0.25">
      <c r="E36" s="25" t="s">
        <v>1257</v>
      </c>
    </row>
    <row r="37" spans="5:5" ht="18" x14ac:dyDescent="0.25">
      <c r="E37" s="25" t="s">
        <v>1258</v>
      </c>
    </row>
    <row r="38" spans="5:5" ht="18" x14ac:dyDescent="0.25">
      <c r="E38" s="25" t="s">
        <v>1259</v>
      </c>
    </row>
    <row r="39" spans="5:5" ht="18" x14ac:dyDescent="0.25">
      <c r="E39" s="25" t="s">
        <v>1260</v>
      </c>
    </row>
    <row r="40" spans="5:5" ht="18" x14ac:dyDescent="0.25">
      <c r="E40" s="25" t="s">
        <v>1261</v>
      </c>
    </row>
    <row r="41" spans="5:5" ht="18" x14ac:dyDescent="0.25">
      <c r="E41" s="25" t="s">
        <v>1262</v>
      </c>
    </row>
    <row r="42" spans="5:5" ht="18" x14ac:dyDescent="0.25">
      <c r="E42" s="25" t="s">
        <v>1263</v>
      </c>
    </row>
    <row r="43" spans="5:5" ht="18" x14ac:dyDescent="0.25">
      <c r="E43" s="25" t="s">
        <v>1264</v>
      </c>
    </row>
    <row r="44" spans="5:5" ht="18" x14ac:dyDescent="0.25">
      <c r="E44" s="25" t="s">
        <v>1265</v>
      </c>
    </row>
    <row r="45" spans="5:5" ht="18" x14ac:dyDescent="0.25">
      <c r="E45" s="25" t="s">
        <v>1266</v>
      </c>
    </row>
    <row r="46" spans="5:5" ht="18" x14ac:dyDescent="0.25">
      <c r="E46" s="25" t="s">
        <v>1267</v>
      </c>
    </row>
    <row r="47" spans="5:5" ht="18" x14ac:dyDescent="0.25">
      <c r="E47" s="25" t="s">
        <v>1268</v>
      </c>
    </row>
    <row r="48" spans="5:5" ht="18" x14ac:dyDescent="0.25">
      <c r="E48" s="25" t="s">
        <v>1269</v>
      </c>
    </row>
    <row r="49" spans="5:5" ht="18" x14ac:dyDescent="0.25">
      <c r="E49" s="25" t="s">
        <v>1270</v>
      </c>
    </row>
    <row r="50" spans="5:5" ht="18" x14ac:dyDescent="0.25">
      <c r="E50" s="25" t="s">
        <v>1271</v>
      </c>
    </row>
    <row r="51" spans="5:5" ht="18" x14ac:dyDescent="0.25">
      <c r="E51" s="25" t="s">
        <v>1272</v>
      </c>
    </row>
    <row r="52" spans="5:5" ht="18" x14ac:dyDescent="0.25">
      <c r="E52" s="25" t="s">
        <v>1273</v>
      </c>
    </row>
    <row r="53" spans="5:5" ht="18" x14ac:dyDescent="0.25">
      <c r="E53" s="25" t="s">
        <v>1274</v>
      </c>
    </row>
    <row r="54" spans="5:5" ht="18" x14ac:dyDescent="0.25">
      <c r="E54" s="25" t="s">
        <v>1275</v>
      </c>
    </row>
    <row r="55" spans="5:5" ht="18" x14ac:dyDescent="0.25">
      <c r="E55" s="25" t="s">
        <v>1276</v>
      </c>
    </row>
    <row r="56" spans="5:5" ht="18" x14ac:dyDescent="0.25">
      <c r="E56" s="25" t="s">
        <v>1277</v>
      </c>
    </row>
    <row r="57" spans="5:5" ht="18" x14ac:dyDescent="0.25">
      <c r="E57" s="25" t="s">
        <v>1278</v>
      </c>
    </row>
    <row r="58" spans="5:5" ht="18" x14ac:dyDescent="0.25">
      <c r="E58" s="25" t="s">
        <v>1279</v>
      </c>
    </row>
    <row r="59" spans="5:5" ht="18" x14ac:dyDescent="0.25">
      <c r="E59" s="25" t="s">
        <v>1280</v>
      </c>
    </row>
    <row r="60" spans="5:5" ht="18" x14ac:dyDescent="0.25">
      <c r="E60" s="25" t="s">
        <v>1281</v>
      </c>
    </row>
    <row r="61" spans="5:5" ht="18" x14ac:dyDescent="0.25">
      <c r="E61" s="25" t="s">
        <v>1282</v>
      </c>
    </row>
    <row r="62" spans="5:5" ht="18" x14ac:dyDescent="0.25">
      <c r="E62" s="25" t="s">
        <v>1283</v>
      </c>
    </row>
    <row r="63" spans="5:5" ht="18" x14ac:dyDescent="0.25">
      <c r="E63" s="25" t="s">
        <v>1284</v>
      </c>
    </row>
    <row r="64" spans="5:5" ht="18" x14ac:dyDescent="0.25">
      <c r="E64" s="25" t="s">
        <v>1285</v>
      </c>
    </row>
    <row r="65" spans="5:5" ht="18" x14ac:dyDescent="0.25">
      <c r="E65" s="25" t="s">
        <v>1286</v>
      </c>
    </row>
    <row r="66" spans="5:5" ht="18" x14ac:dyDescent="0.25">
      <c r="E66" s="25" t="s">
        <v>1287</v>
      </c>
    </row>
    <row r="67" spans="5:5" ht="18" x14ac:dyDescent="0.25">
      <c r="E67" s="25" t="s">
        <v>1288</v>
      </c>
    </row>
    <row r="68" spans="5:5" ht="18" x14ac:dyDescent="0.25">
      <c r="E68" s="25" t="s">
        <v>1289</v>
      </c>
    </row>
    <row r="69" spans="5:5" ht="18" x14ac:dyDescent="0.25">
      <c r="E69" s="25" t="s">
        <v>1290</v>
      </c>
    </row>
    <row r="70" spans="5:5" ht="18" x14ac:dyDescent="0.25">
      <c r="E70" s="25" t="s">
        <v>1291</v>
      </c>
    </row>
    <row r="71" spans="5:5" ht="18" x14ac:dyDescent="0.25">
      <c r="E71" s="25" t="s">
        <v>1292</v>
      </c>
    </row>
    <row r="72" spans="5:5" ht="18" x14ac:dyDescent="0.25">
      <c r="E72" s="25" t="s">
        <v>1293</v>
      </c>
    </row>
    <row r="73" spans="5:5" ht="18" x14ac:dyDescent="0.25">
      <c r="E73" s="25" t="s">
        <v>1294</v>
      </c>
    </row>
    <row r="74" spans="5:5" ht="18" x14ac:dyDescent="0.25">
      <c r="E74" s="25" t="s">
        <v>1295</v>
      </c>
    </row>
    <row r="75" spans="5:5" ht="18" x14ac:dyDescent="0.25">
      <c r="E75" s="25" t="s">
        <v>1296</v>
      </c>
    </row>
    <row r="76" spans="5:5" ht="18" x14ac:dyDescent="0.25">
      <c r="E76" s="25" t="s">
        <v>1297</v>
      </c>
    </row>
    <row r="77" spans="5:5" ht="18" x14ac:dyDescent="0.25">
      <c r="E77" s="25" t="s">
        <v>1298</v>
      </c>
    </row>
    <row r="78" spans="5:5" ht="18" x14ac:dyDescent="0.25">
      <c r="E78" s="25" t="s">
        <v>1299</v>
      </c>
    </row>
    <row r="79" spans="5:5" ht="18" x14ac:dyDescent="0.25">
      <c r="E79" s="25" t="s">
        <v>1300</v>
      </c>
    </row>
    <row r="80" spans="5:5" ht="18" x14ac:dyDescent="0.25">
      <c r="E80" s="25" t="s">
        <v>1301</v>
      </c>
    </row>
    <row r="81" spans="5:5" ht="18" x14ac:dyDescent="0.25">
      <c r="E81" s="25" t="s">
        <v>1302</v>
      </c>
    </row>
    <row r="82" spans="5:5" ht="18" x14ac:dyDescent="0.25">
      <c r="E82" s="25" t="s">
        <v>1303</v>
      </c>
    </row>
    <row r="83" spans="5:5" ht="18" x14ac:dyDescent="0.25">
      <c r="E83" s="25" t="s">
        <v>1304</v>
      </c>
    </row>
    <row r="84" spans="5:5" ht="18" x14ac:dyDescent="0.25">
      <c r="E84" s="25" t="s">
        <v>1305</v>
      </c>
    </row>
    <row r="85" spans="5:5" ht="18" x14ac:dyDescent="0.25">
      <c r="E85" s="25" t="s">
        <v>1306</v>
      </c>
    </row>
    <row r="86" spans="5:5" ht="18" x14ac:dyDescent="0.25">
      <c r="E86" s="25" t="s">
        <v>1307</v>
      </c>
    </row>
    <row r="87" spans="5:5" ht="18" x14ac:dyDescent="0.25">
      <c r="E87" s="25" t="s">
        <v>1308</v>
      </c>
    </row>
    <row r="88" spans="5:5" ht="18" x14ac:dyDescent="0.25">
      <c r="E88" s="25" t="s">
        <v>1309</v>
      </c>
    </row>
    <row r="89" spans="5:5" ht="18" x14ac:dyDescent="0.25">
      <c r="E89" s="25" t="s">
        <v>1310</v>
      </c>
    </row>
    <row r="90" spans="5:5" ht="18" x14ac:dyDescent="0.25">
      <c r="E90" s="25" t="s">
        <v>1311</v>
      </c>
    </row>
    <row r="91" spans="5:5" ht="18" x14ac:dyDescent="0.25">
      <c r="E91" s="25" t="s">
        <v>1312</v>
      </c>
    </row>
    <row r="92" spans="5:5" ht="18" x14ac:dyDescent="0.25">
      <c r="E92" s="25" t="s">
        <v>1313</v>
      </c>
    </row>
    <row r="93" spans="5:5" ht="18" x14ac:dyDescent="0.25">
      <c r="E93" s="25" t="s">
        <v>1314</v>
      </c>
    </row>
    <row r="94" spans="5:5" ht="18" x14ac:dyDescent="0.25">
      <c r="E94" s="25" t="s">
        <v>1315</v>
      </c>
    </row>
    <row r="95" spans="5:5" ht="18" x14ac:dyDescent="0.25">
      <c r="E95" s="25" t="s">
        <v>1316</v>
      </c>
    </row>
    <row r="96" spans="5:5" ht="18" x14ac:dyDescent="0.25">
      <c r="E96" s="25" t="s">
        <v>1317</v>
      </c>
    </row>
    <row r="97" spans="5:5" ht="18" x14ac:dyDescent="0.25">
      <c r="E97" s="25" t="s">
        <v>1318</v>
      </c>
    </row>
    <row r="98" spans="5:5" ht="18" x14ac:dyDescent="0.25">
      <c r="E98" s="25" t="s">
        <v>1319</v>
      </c>
    </row>
    <row r="99" spans="5:5" ht="18" x14ac:dyDescent="0.25">
      <c r="E99" s="25" t="s">
        <v>1320</v>
      </c>
    </row>
    <row r="100" spans="5:5" ht="18" x14ac:dyDescent="0.25">
      <c r="E100" s="25" t="s">
        <v>1321</v>
      </c>
    </row>
    <row r="101" spans="5:5" ht="18" x14ac:dyDescent="0.25">
      <c r="E101" s="25" t="s">
        <v>1322</v>
      </c>
    </row>
    <row r="102" spans="5:5" ht="18" x14ac:dyDescent="0.25">
      <c r="E102" s="25" t="s">
        <v>1323</v>
      </c>
    </row>
    <row r="103" spans="5:5" ht="18" x14ac:dyDescent="0.25">
      <c r="E103" s="25" t="s">
        <v>1324</v>
      </c>
    </row>
    <row r="104" spans="5:5" ht="18" x14ac:dyDescent="0.25">
      <c r="E104" s="25" t="s">
        <v>1325</v>
      </c>
    </row>
    <row r="105" spans="5:5" ht="18" x14ac:dyDescent="0.25">
      <c r="E105" s="25" t="s">
        <v>1326</v>
      </c>
    </row>
    <row r="106" spans="5:5" ht="18" x14ac:dyDescent="0.25">
      <c r="E106" s="25" t="s">
        <v>1327</v>
      </c>
    </row>
    <row r="107" spans="5:5" ht="18" x14ac:dyDescent="0.25">
      <c r="E107" s="25" t="s">
        <v>1328</v>
      </c>
    </row>
    <row r="108" spans="5:5" ht="18" x14ac:dyDescent="0.25">
      <c r="E108" s="25" t="s">
        <v>1329</v>
      </c>
    </row>
    <row r="109" spans="5:5" ht="18" x14ac:dyDescent="0.25">
      <c r="E109" s="25" t="s">
        <v>1330</v>
      </c>
    </row>
    <row r="110" spans="5:5" ht="18" x14ac:dyDescent="0.25">
      <c r="E110" s="25" t="s">
        <v>1331</v>
      </c>
    </row>
    <row r="111" spans="5:5" ht="18" x14ac:dyDescent="0.25">
      <c r="E111" s="25" t="s">
        <v>1332</v>
      </c>
    </row>
    <row r="112" spans="5:5" ht="18" x14ac:dyDescent="0.25">
      <c r="E112" s="25" t="s">
        <v>1333</v>
      </c>
    </row>
    <row r="113" spans="5:5" ht="18" x14ac:dyDescent="0.25">
      <c r="E113" s="25" t="s">
        <v>1334</v>
      </c>
    </row>
    <row r="114" spans="5:5" ht="18" x14ac:dyDescent="0.25">
      <c r="E114" s="25" t="s">
        <v>1335</v>
      </c>
    </row>
    <row r="115" spans="5:5" ht="18" x14ac:dyDescent="0.25">
      <c r="E115" s="25" t="s">
        <v>1336</v>
      </c>
    </row>
    <row r="116" spans="5:5" ht="18" x14ac:dyDescent="0.25">
      <c r="E116" s="25" t="s">
        <v>1337</v>
      </c>
    </row>
    <row r="117" spans="5:5" ht="18" x14ac:dyDescent="0.25">
      <c r="E117" s="25" t="s">
        <v>1338</v>
      </c>
    </row>
    <row r="118" spans="5:5" ht="18" x14ac:dyDescent="0.25">
      <c r="E118" s="25" t="s">
        <v>1339</v>
      </c>
    </row>
    <row r="119" spans="5:5" ht="18" x14ac:dyDescent="0.25">
      <c r="E119" s="25" t="s">
        <v>1340</v>
      </c>
    </row>
    <row r="120" spans="5:5" ht="18" x14ac:dyDescent="0.25">
      <c r="E120" s="25" t="s">
        <v>1341</v>
      </c>
    </row>
    <row r="121" spans="5:5" ht="18" x14ac:dyDescent="0.25">
      <c r="E121" s="25" t="s">
        <v>1342</v>
      </c>
    </row>
    <row r="122" spans="5:5" ht="18" x14ac:dyDescent="0.25">
      <c r="E122" s="25" t="s">
        <v>1343</v>
      </c>
    </row>
    <row r="123" spans="5:5" ht="18" x14ac:dyDescent="0.25">
      <c r="E123" s="25" t="s">
        <v>1344</v>
      </c>
    </row>
    <row r="124" spans="5:5" ht="18" x14ac:dyDescent="0.25">
      <c r="E124" s="25" t="s">
        <v>1345</v>
      </c>
    </row>
    <row r="126" spans="5:5" x14ac:dyDescent="0.2">
      <c r="E126" s="1" t="s">
        <v>1346</v>
      </c>
    </row>
    <row r="128" spans="5:5" ht="18" x14ac:dyDescent="0.25">
      <c r="E128" s="25" t="s">
        <v>1347</v>
      </c>
    </row>
    <row r="129" spans="5:5" ht="18" x14ac:dyDescent="0.25">
      <c r="E129" s="25" t="s">
        <v>1348</v>
      </c>
    </row>
    <row r="130" spans="5:5" ht="18" x14ac:dyDescent="0.25">
      <c r="E130" s="25" t="s">
        <v>1349</v>
      </c>
    </row>
    <row r="131" spans="5:5" ht="18" x14ac:dyDescent="0.25">
      <c r="E131" s="25" t="s">
        <v>1350</v>
      </c>
    </row>
    <row r="132" spans="5:5" ht="18" x14ac:dyDescent="0.25">
      <c r="E132" s="25" t="s">
        <v>1351</v>
      </c>
    </row>
    <row r="133" spans="5:5" ht="18" x14ac:dyDescent="0.25">
      <c r="E133" s="25" t="s">
        <v>1352</v>
      </c>
    </row>
    <row r="134" spans="5:5" ht="18" x14ac:dyDescent="0.25">
      <c r="E134" s="25" t="s">
        <v>1353</v>
      </c>
    </row>
    <row r="135" spans="5:5" ht="18" x14ac:dyDescent="0.25">
      <c r="E135" s="25" t="s">
        <v>1354</v>
      </c>
    </row>
    <row r="136" spans="5:5" ht="18" x14ac:dyDescent="0.25">
      <c r="E136" s="25" t="s">
        <v>1355</v>
      </c>
    </row>
    <row r="137" spans="5:5" ht="18" x14ac:dyDescent="0.25">
      <c r="E137" s="25" t="s">
        <v>1356</v>
      </c>
    </row>
    <row r="138" spans="5:5" ht="18" x14ac:dyDescent="0.25">
      <c r="E138" s="25" t="s">
        <v>1357</v>
      </c>
    </row>
    <row r="139" spans="5:5" ht="18" x14ac:dyDescent="0.25">
      <c r="E139" s="25" t="s">
        <v>1358</v>
      </c>
    </row>
    <row r="140" spans="5:5" ht="18" x14ac:dyDescent="0.25">
      <c r="E140" s="25" t="s">
        <v>1359</v>
      </c>
    </row>
    <row r="141" spans="5:5" ht="18" x14ac:dyDescent="0.25">
      <c r="E141" s="25" t="s">
        <v>1360</v>
      </c>
    </row>
    <row r="142" spans="5:5" ht="18" x14ac:dyDescent="0.25">
      <c r="E142" s="25" t="s">
        <v>1361</v>
      </c>
    </row>
    <row r="143" spans="5:5" ht="18" x14ac:dyDescent="0.25">
      <c r="E143" s="25" t="s">
        <v>1362</v>
      </c>
    </row>
    <row r="144" spans="5:5" ht="18" x14ac:dyDescent="0.25">
      <c r="E144" s="25" t="s">
        <v>1363</v>
      </c>
    </row>
    <row r="145" spans="5:5" ht="18" x14ac:dyDescent="0.25">
      <c r="E145" s="25" t="s">
        <v>1364</v>
      </c>
    </row>
    <row r="146" spans="5:5" ht="18" x14ac:dyDescent="0.25">
      <c r="E146" s="25" t="s">
        <v>1365</v>
      </c>
    </row>
    <row r="147" spans="5:5" ht="18" x14ac:dyDescent="0.25">
      <c r="E147" s="25" t="s">
        <v>1366</v>
      </c>
    </row>
    <row r="148" spans="5:5" ht="18" x14ac:dyDescent="0.25">
      <c r="E148" s="25" t="s">
        <v>1367</v>
      </c>
    </row>
    <row r="149" spans="5:5" ht="18" x14ac:dyDescent="0.25">
      <c r="E149" s="25" t="s">
        <v>1368</v>
      </c>
    </row>
    <row r="150" spans="5:5" ht="18" x14ac:dyDescent="0.25">
      <c r="E150" s="25" t="s">
        <v>1369</v>
      </c>
    </row>
    <row r="151" spans="5:5" ht="18" x14ac:dyDescent="0.25">
      <c r="E151" s="25" t="s">
        <v>1370</v>
      </c>
    </row>
    <row r="152" spans="5:5" ht="18" x14ac:dyDescent="0.25">
      <c r="E152" s="25" t="s">
        <v>1371</v>
      </c>
    </row>
    <row r="153" spans="5:5" ht="18" x14ac:dyDescent="0.25">
      <c r="E153" s="25" t="s">
        <v>1372</v>
      </c>
    </row>
    <row r="154" spans="5:5" ht="18" x14ac:dyDescent="0.25">
      <c r="E154" s="25" t="s">
        <v>1373</v>
      </c>
    </row>
    <row r="155" spans="5:5" ht="18" x14ac:dyDescent="0.25">
      <c r="E155" s="25" t="s">
        <v>1374</v>
      </c>
    </row>
    <row r="156" spans="5:5" ht="18" x14ac:dyDescent="0.25">
      <c r="E156" s="25" t="s">
        <v>1375</v>
      </c>
    </row>
    <row r="157" spans="5:5" ht="18" x14ac:dyDescent="0.25">
      <c r="E157" s="25" t="s">
        <v>1376</v>
      </c>
    </row>
    <row r="158" spans="5:5" ht="18" x14ac:dyDescent="0.25">
      <c r="E158" s="25" t="s">
        <v>1377</v>
      </c>
    </row>
    <row r="159" spans="5:5" ht="18" x14ac:dyDescent="0.25">
      <c r="E159" s="25" t="s">
        <v>1378</v>
      </c>
    </row>
    <row r="160" spans="5:5" ht="18" x14ac:dyDescent="0.25">
      <c r="E160" s="25" t="s">
        <v>1379</v>
      </c>
    </row>
    <row r="161" spans="5:5" ht="18" x14ac:dyDescent="0.25">
      <c r="E161" s="25" t="s">
        <v>1380</v>
      </c>
    </row>
    <row r="162" spans="5:5" ht="18" x14ac:dyDescent="0.25">
      <c r="E162" s="25" t="s">
        <v>1381</v>
      </c>
    </row>
    <row r="163" spans="5:5" ht="18" x14ac:dyDescent="0.25">
      <c r="E163" s="25" t="s">
        <v>1382</v>
      </c>
    </row>
    <row r="164" spans="5:5" ht="18" x14ac:dyDescent="0.25">
      <c r="E164" s="25" t="s">
        <v>1383</v>
      </c>
    </row>
    <row r="165" spans="5:5" ht="18" x14ac:dyDescent="0.25">
      <c r="E165" s="25" t="s">
        <v>1384</v>
      </c>
    </row>
    <row r="166" spans="5:5" ht="18" x14ac:dyDescent="0.25">
      <c r="E166" s="25" t="s">
        <v>1385</v>
      </c>
    </row>
    <row r="167" spans="5:5" ht="18" x14ac:dyDescent="0.25">
      <c r="E167" s="25" t="s">
        <v>1386</v>
      </c>
    </row>
    <row r="168" spans="5:5" ht="18" x14ac:dyDescent="0.25">
      <c r="E168" s="25" t="s">
        <v>1387</v>
      </c>
    </row>
    <row r="169" spans="5:5" ht="18" x14ac:dyDescent="0.25">
      <c r="E169" s="25" t="s">
        <v>1388</v>
      </c>
    </row>
    <row r="170" spans="5:5" ht="18" x14ac:dyDescent="0.25">
      <c r="E170" s="25" t="s">
        <v>1389</v>
      </c>
    </row>
    <row r="171" spans="5:5" ht="18" x14ac:dyDescent="0.25">
      <c r="E171" s="25" t="s">
        <v>1390</v>
      </c>
    </row>
    <row r="172" spans="5:5" ht="18" x14ac:dyDescent="0.25">
      <c r="E172" s="25" t="s">
        <v>1391</v>
      </c>
    </row>
    <row r="173" spans="5:5" ht="18" x14ac:dyDescent="0.25">
      <c r="E173" s="25" t="s">
        <v>1392</v>
      </c>
    </row>
    <row r="174" spans="5:5" ht="18" x14ac:dyDescent="0.25">
      <c r="E174" s="25" t="s">
        <v>1393</v>
      </c>
    </row>
    <row r="175" spans="5:5" ht="18" x14ac:dyDescent="0.25">
      <c r="E175" s="25" t="s">
        <v>1394</v>
      </c>
    </row>
    <row r="176" spans="5:5" ht="18" x14ac:dyDescent="0.25">
      <c r="E176" s="25" t="s">
        <v>1395</v>
      </c>
    </row>
    <row r="177" spans="5:5" ht="18" x14ac:dyDescent="0.25">
      <c r="E177" s="25" t="s">
        <v>1396</v>
      </c>
    </row>
    <row r="178" spans="5:5" ht="18" x14ac:dyDescent="0.25">
      <c r="E178" s="25" t="s">
        <v>1397</v>
      </c>
    </row>
    <row r="179" spans="5:5" ht="18" x14ac:dyDescent="0.25">
      <c r="E179" s="25" t="s">
        <v>1398</v>
      </c>
    </row>
    <row r="180" spans="5:5" ht="18" x14ac:dyDescent="0.25">
      <c r="E180" s="25" t="s">
        <v>1399</v>
      </c>
    </row>
    <row r="181" spans="5:5" ht="18" x14ac:dyDescent="0.25">
      <c r="E181" s="25" t="s">
        <v>1400</v>
      </c>
    </row>
    <row r="182" spans="5:5" ht="18" x14ac:dyDescent="0.25">
      <c r="E182" s="25" t="s">
        <v>1401</v>
      </c>
    </row>
    <row r="183" spans="5:5" ht="18" x14ac:dyDescent="0.25">
      <c r="E183" s="25" t="s">
        <v>1402</v>
      </c>
    </row>
  </sheetData>
  <hyperlinks>
    <hyperlink ref="E126" r:id="rId1"/>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25"/>
  <sheetViews>
    <sheetView topLeftCell="F1" zoomScale="102" workbookViewId="0">
      <selection activeCell="L29" sqref="L29"/>
    </sheetView>
  </sheetViews>
  <sheetFormatPr baseColWidth="10" defaultRowHeight="16" x14ac:dyDescent="0.2"/>
  <cols>
    <col min="10" max="10" width="12.83203125" customWidth="1"/>
    <col min="11" max="11" width="12.83203125" style="8" customWidth="1"/>
    <col min="12" max="12" width="13.33203125" bestFit="1" customWidth="1"/>
    <col min="13" max="13" width="12.1640625" bestFit="1" customWidth="1"/>
    <col min="14" max="14" width="15.6640625" bestFit="1" customWidth="1"/>
    <col min="18" max="18" width="17.83203125" bestFit="1" customWidth="1"/>
    <col min="20" max="20" width="12.6640625" bestFit="1" customWidth="1"/>
  </cols>
  <sheetData>
    <row r="1" spans="1:31" s="7" customFormat="1" x14ac:dyDescent="0.2">
      <c r="G1" s="22"/>
      <c r="H1" s="22"/>
      <c r="I1" s="22" t="s">
        <v>683</v>
      </c>
      <c r="J1" s="22" t="s">
        <v>742</v>
      </c>
      <c r="K1" s="22" t="s">
        <v>1202</v>
      </c>
      <c r="L1" s="22" t="s">
        <v>743</v>
      </c>
      <c r="M1" s="22" t="s">
        <v>744</v>
      </c>
      <c r="N1" s="22" t="s">
        <v>745</v>
      </c>
      <c r="O1" s="22" t="s">
        <v>746</v>
      </c>
    </row>
    <row r="2" spans="1:31" ht="19" x14ac:dyDescent="0.25">
      <c r="A2" t="s">
        <v>683</v>
      </c>
      <c r="B2" t="s">
        <v>684</v>
      </c>
      <c r="C2" t="s">
        <v>682</v>
      </c>
      <c r="E2" t="s">
        <v>683</v>
      </c>
      <c r="F2" t="s">
        <v>684</v>
      </c>
      <c r="G2" s="22" t="s">
        <v>682</v>
      </c>
      <c r="H2" s="22"/>
      <c r="I2" s="23" t="s">
        <v>740</v>
      </c>
      <c r="J2" s="22">
        <v>6.3E-2</v>
      </c>
      <c r="K2" s="22">
        <f>(SQRT(M2*(1-M2)))/SQRT(76)</f>
        <v>0</v>
      </c>
      <c r="L2" s="22">
        <v>0</v>
      </c>
      <c r="M2" s="22">
        <v>0</v>
      </c>
      <c r="N2" s="22">
        <v>0</v>
      </c>
      <c r="O2" s="22">
        <v>0</v>
      </c>
      <c r="Q2" s="22" t="s">
        <v>871</v>
      </c>
      <c r="R2" s="22"/>
      <c r="S2" s="22"/>
      <c r="T2" s="22"/>
      <c r="U2" s="22"/>
      <c r="W2" t="s">
        <v>1236</v>
      </c>
    </row>
    <row r="3" spans="1:31" ht="19" x14ac:dyDescent="0.25">
      <c r="G3" s="22"/>
      <c r="H3" s="22"/>
      <c r="I3" s="23" t="s">
        <v>741</v>
      </c>
      <c r="J3" s="22">
        <v>1E-3</v>
      </c>
      <c r="K3" s="22">
        <f t="shared" ref="K3:K21" si="0">(SQRT(M3*(1-M3)))/SQRT(76)</f>
        <v>0</v>
      </c>
      <c r="L3" s="22">
        <v>0</v>
      </c>
      <c r="M3" s="22">
        <v>0</v>
      </c>
      <c r="N3" s="22">
        <v>0</v>
      </c>
      <c r="O3" s="22">
        <v>0</v>
      </c>
      <c r="Q3" s="22" t="s">
        <v>683</v>
      </c>
      <c r="R3" s="22" t="s">
        <v>742</v>
      </c>
      <c r="S3" s="22" t="s">
        <v>684</v>
      </c>
      <c r="T3" s="22" t="s">
        <v>1204</v>
      </c>
      <c r="U3" s="22" t="s">
        <v>1203</v>
      </c>
      <c r="W3" s="21" t="s">
        <v>683</v>
      </c>
      <c r="X3" s="21" t="s">
        <v>742</v>
      </c>
      <c r="Y3" s="21" t="s">
        <v>684</v>
      </c>
      <c r="Z3" s="21" t="s">
        <v>1204</v>
      </c>
      <c r="AA3" s="21" t="s">
        <v>1203</v>
      </c>
    </row>
    <row r="4" spans="1:31" ht="19" x14ac:dyDescent="0.25">
      <c r="G4" s="22"/>
      <c r="H4" s="22"/>
      <c r="I4" s="23" t="s">
        <v>290</v>
      </c>
      <c r="J4" s="22">
        <v>8.4000000000000005E-2</v>
      </c>
      <c r="K4" s="22">
        <f t="shared" si="0"/>
        <v>4.1827337591527694E-2</v>
      </c>
      <c r="L4" s="22">
        <v>12</v>
      </c>
      <c r="M4" s="22">
        <v>0.15789473684210525</v>
      </c>
      <c r="N4" s="22">
        <v>1</v>
      </c>
      <c r="O4" s="22">
        <v>4.7619047619047616E-2</v>
      </c>
      <c r="Q4" s="22" t="s">
        <v>740</v>
      </c>
      <c r="R4" s="22">
        <v>6.3E-2</v>
      </c>
      <c r="S4" s="22">
        <v>0</v>
      </c>
      <c r="T4" s="22">
        <v>0</v>
      </c>
      <c r="U4" s="22">
        <f>(SQRT(T4*(1-T4)))/SQRT(61)</f>
        <v>0</v>
      </c>
      <c r="W4" s="21" t="s">
        <v>740</v>
      </c>
      <c r="X4" s="21">
        <v>6.3E-2</v>
      </c>
      <c r="Y4" s="21">
        <v>0</v>
      </c>
      <c r="Z4" s="21">
        <f>Y4/56</f>
        <v>0</v>
      </c>
      <c r="AA4" s="21">
        <f>(SQRT(Z4*(1-Z4)))/SQRT(61)</f>
        <v>0</v>
      </c>
    </row>
    <row r="5" spans="1:31" ht="19" x14ac:dyDescent="0.25">
      <c r="G5" s="22"/>
      <c r="H5" s="22"/>
      <c r="I5" s="23" t="s">
        <v>289</v>
      </c>
      <c r="J5" s="22">
        <v>0.158</v>
      </c>
      <c r="K5" s="22">
        <f t="shared" si="0"/>
        <v>4.8767429062211223E-2</v>
      </c>
      <c r="L5" s="22">
        <v>18</v>
      </c>
      <c r="M5" s="22">
        <v>0.23684210526315788</v>
      </c>
      <c r="N5" s="22">
        <v>4</v>
      </c>
      <c r="O5" s="22">
        <v>0.19047619047619047</v>
      </c>
      <c r="Q5" s="22" t="s">
        <v>741</v>
      </c>
      <c r="R5" s="22">
        <v>1E-3</v>
      </c>
      <c r="S5" s="22">
        <v>0</v>
      </c>
      <c r="T5" s="22">
        <v>0</v>
      </c>
      <c r="U5" s="22">
        <f t="shared" ref="U5:U23" si="1">(SQRT(T5*(1-T5)))/SQRT(61)</f>
        <v>0</v>
      </c>
      <c r="W5" s="21" t="s">
        <v>741</v>
      </c>
      <c r="X5" s="21">
        <v>1E-3</v>
      </c>
      <c r="Y5" s="21">
        <v>0</v>
      </c>
      <c r="Z5" s="21">
        <f>Y5/56</f>
        <v>0</v>
      </c>
      <c r="AA5" s="21">
        <f t="shared" ref="AA5" si="2">(SQRT(Z5*(1-Z5)))/SQRT(61)</f>
        <v>0</v>
      </c>
    </row>
    <row r="6" spans="1:31" ht="19" x14ac:dyDescent="0.25">
      <c r="G6" s="22"/>
      <c r="H6" s="22"/>
      <c r="I6" s="23" t="s">
        <v>288</v>
      </c>
      <c r="J6" s="22">
        <v>1.2E-2</v>
      </c>
      <c r="K6" s="22">
        <f t="shared" si="0"/>
        <v>1.3071042997352404E-2</v>
      </c>
      <c r="L6" s="22">
        <v>1</v>
      </c>
      <c r="M6" s="22">
        <v>1.3157894736842105E-2</v>
      </c>
      <c r="N6" s="22">
        <v>0</v>
      </c>
      <c r="O6" s="22">
        <v>0</v>
      </c>
      <c r="Q6" s="22" t="s">
        <v>290</v>
      </c>
      <c r="R6" s="22">
        <v>8.4000000000000005E-2</v>
      </c>
      <c r="S6" s="22">
        <v>10</v>
      </c>
      <c r="T6" s="22">
        <v>0.16393442622950818</v>
      </c>
      <c r="U6" s="22">
        <f t="shared" si="1"/>
        <v>4.7401309058203375E-2</v>
      </c>
      <c r="W6" s="21" t="s">
        <v>290</v>
      </c>
      <c r="X6" s="21">
        <v>8.4000000000000005E-2</v>
      </c>
      <c r="Y6" s="21">
        <v>9</v>
      </c>
      <c r="Z6" s="21">
        <f t="shared" ref="Z6:Z24" si="3">Y6/56</f>
        <v>0.16071428571428573</v>
      </c>
      <c r="AA6" s="21">
        <f>(SQRT(Z6*(1-Z6)))/SQRT(56)</f>
        <v>4.9078145427477016E-2</v>
      </c>
    </row>
    <row r="7" spans="1:31" ht="19" x14ac:dyDescent="0.25">
      <c r="G7" s="22"/>
      <c r="H7" s="22"/>
      <c r="I7" s="23" t="s">
        <v>293</v>
      </c>
      <c r="J7" s="22">
        <v>0.11</v>
      </c>
      <c r="K7" s="22">
        <f t="shared" si="0"/>
        <v>3.3170588521291143E-2</v>
      </c>
      <c r="L7" s="22">
        <v>7</v>
      </c>
      <c r="M7" s="22">
        <v>9.2105263157894732E-2</v>
      </c>
      <c r="N7" s="22">
        <v>3</v>
      </c>
      <c r="O7" s="22">
        <v>0.14285714285714285</v>
      </c>
      <c r="Q7" s="22" t="s">
        <v>289</v>
      </c>
      <c r="R7" s="22">
        <v>0.158</v>
      </c>
      <c r="S7" s="22">
        <v>17</v>
      </c>
      <c r="T7" s="22">
        <v>0.27868852459016391</v>
      </c>
      <c r="U7" s="22">
        <f t="shared" si="1"/>
        <v>5.7405836061901638E-2</v>
      </c>
      <c r="W7" s="21" t="s">
        <v>289</v>
      </c>
      <c r="X7" s="21">
        <v>0.158</v>
      </c>
      <c r="Y7" s="21">
        <v>16</v>
      </c>
      <c r="Z7" s="21">
        <f t="shared" si="3"/>
        <v>0.2857142857142857</v>
      </c>
      <c r="AA7" s="21">
        <f t="shared" ref="AA7:AA23" si="4">(SQRT(Z7*(1-Z7)))/SQRT(56)</f>
        <v>6.0368161052036906E-2</v>
      </c>
      <c r="AC7" t="s">
        <v>683</v>
      </c>
      <c r="AD7" t="s">
        <v>684</v>
      </c>
      <c r="AE7" t="s">
        <v>682</v>
      </c>
    </row>
    <row r="8" spans="1:31" ht="19" x14ac:dyDescent="0.25">
      <c r="G8" s="22"/>
      <c r="H8" s="22"/>
      <c r="I8" s="23" t="s">
        <v>591</v>
      </c>
      <c r="J8" s="22">
        <v>2.7000000000000003E-2</v>
      </c>
      <c r="K8" s="22">
        <f t="shared" si="0"/>
        <v>2.2335808064917088E-2</v>
      </c>
      <c r="L8" s="22">
        <v>3</v>
      </c>
      <c r="M8" s="22">
        <v>3.9473684210526314E-2</v>
      </c>
      <c r="N8" s="22">
        <v>1</v>
      </c>
      <c r="O8" s="22">
        <v>4.7619047619047616E-2</v>
      </c>
      <c r="Q8" s="22" t="s">
        <v>288</v>
      </c>
      <c r="R8" s="22">
        <v>1.2E-2</v>
      </c>
      <c r="S8" s="22">
        <v>1</v>
      </c>
      <c r="T8" s="22">
        <v>1.6393442622950821E-2</v>
      </c>
      <c r="U8" s="22">
        <f t="shared" si="1"/>
        <v>1.6258514874769335E-2</v>
      </c>
      <c r="W8" s="21" t="s">
        <v>288</v>
      </c>
      <c r="X8" s="21">
        <v>1.2E-2</v>
      </c>
      <c r="Y8" s="21">
        <v>1</v>
      </c>
      <c r="Z8" s="21">
        <f t="shared" si="3"/>
        <v>1.7857142857142856E-2</v>
      </c>
      <c r="AA8" s="21">
        <f t="shared" si="4"/>
        <v>1.7696985874377052E-2</v>
      </c>
      <c r="AC8" t="s">
        <v>586</v>
      </c>
      <c r="AD8">
        <v>5</v>
      </c>
      <c r="AE8">
        <v>8.1967213114754092E-2</v>
      </c>
    </row>
    <row r="9" spans="1:31" ht="19" x14ac:dyDescent="0.25">
      <c r="G9" s="22"/>
      <c r="H9" s="22"/>
      <c r="I9" s="23" t="s">
        <v>739</v>
      </c>
      <c r="J9" s="22">
        <v>1E-3</v>
      </c>
      <c r="K9" s="22">
        <f t="shared" si="0"/>
        <v>0</v>
      </c>
      <c r="L9" s="22">
        <v>0</v>
      </c>
      <c r="M9" s="22">
        <v>0</v>
      </c>
      <c r="N9" s="22">
        <v>0</v>
      </c>
      <c r="O9" s="22">
        <v>0</v>
      </c>
      <c r="Q9" s="22" t="s">
        <v>293</v>
      </c>
      <c r="R9" s="22">
        <v>0.11</v>
      </c>
      <c r="S9" s="22">
        <v>4</v>
      </c>
      <c r="T9" s="22">
        <v>6.5573770491803282E-2</v>
      </c>
      <c r="U9" s="22">
        <f t="shared" si="1"/>
        <v>3.1693680167278838E-2</v>
      </c>
      <c r="W9" s="21" t="s">
        <v>293</v>
      </c>
      <c r="X9" s="21">
        <v>0.11</v>
      </c>
      <c r="Y9" s="21">
        <v>4</v>
      </c>
      <c r="Z9" s="21">
        <f t="shared" si="3"/>
        <v>7.1428571428571425E-2</v>
      </c>
      <c r="AA9" s="21">
        <f t="shared" si="4"/>
        <v>3.4415146844979705E-2</v>
      </c>
      <c r="AC9" t="s">
        <v>290</v>
      </c>
      <c r="AD9">
        <v>9</v>
      </c>
      <c r="AE9">
        <v>0.14754098360655737</v>
      </c>
    </row>
    <row r="10" spans="1:31" ht="19" x14ac:dyDescent="0.25">
      <c r="G10" s="22"/>
      <c r="H10" s="22"/>
      <c r="I10" s="23" t="s">
        <v>586</v>
      </c>
      <c r="J10" s="22">
        <v>7.2000000000000008E-2</v>
      </c>
      <c r="K10" s="22">
        <f t="shared" si="0"/>
        <v>3.8774979720690904E-2</v>
      </c>
      <c r="L10" s="22">
        <v>10</v>
      </c>
      <c r="M10" s="22">
        <v>0.13157894736842105</v>
      </c>
      <c r="N10" s="22">
        <v>1</v>
      </c>
      <c r="O10" s="22">
        <v>4.7619047619047616E-2</v>
      </c>
      <c r="Q10" s="22" t="s">
        <v>591</v>
      </c>
      <c r="R10" s="22">
        <v>2.7000000000000003E-2</v>
      </c>
      <c r="S10" s="22">
        <v>2</v>
      </c>
      <c r="T10" s="22">
        <v>3.2786885245901641E-2</v>
      </c>
      <c r="U10" s="22">
        <f t="shared" si="1"/>
        <v>2.2800598712937818E-2</v>
      </c>
      <c r="W10" s="21" t="s">
        <v>591</v>
      </c>
      <c r="X10" s="21">
        <v>2.7000000000000003E-2</v>
      </c>
      <c r="Y10" s="21">
        <v>2</v>
      </c>
      <c r="Z10" s="21">
        <f t="shared" si="3"/>
        <v>3.5714285714285712E-2</v>
      </c>
      <c r="AA10" s="21">
        <f t="shared" si="4"/>
        <v>2.4798752672479055E-2</v>
      </c>
      <c r="AC10" t="s">
        <v>289</v>
      </c>
      <c r="AD10">
        <v>16</v>
      </c>
      <c r="AE10">
        <v>0.26229508196721313</v>
      </c>
    </row>
    <row r="11" spans="1:31" ht="19" x14ac:dyDescent="0.25">
      <c r="G11" s="22"/>
      <c r="H11" s="22"/>
      <c r="I11" s="23" t="s">
        <v>738</v>
      </c>
      <c r="J11" s="22">
        <v>5.2000000000000005E-2</v>
      </c>
      <c r="K11" s="22">
        <f t="shared" si="0"/>
        <v>0</v>
      </c>
      <c r="L11" s="22">
        <v>0</v>
      </c>
      <c r="M11" s="22">
        <v>0</v>
      </c>
      <c r="N11" s="22">
        <v>0</v>
      </c>
      <c r="O11" s="22">
        <v>0</v>
      </c>
      <c r="Q11" s="22" t="s">
        <v>739</v>
      </c>
      <c r="R11" s="22">
        <v>1E-3</v>
      </c>
      <c r="S11" s="22">
        <v>0</v>
      </c>
      <c r="T11" s="22">
        <v>0</v>
      </c>
      <c r="U11" s="22">
        <f t="shared" si="1"/>
        <v>0</v>
      </c>
      <c r="W11" s="21" t="s">
        <v>739</v>
      </c>
      <c r="X11" s="21">
        <v>1E-3</v>
      </c>
      <c r="Y11" s="21">
        <v>0</v>
      </c>
      <c r="Z11" s="21">
        <f t="shared" si="3"/>
        <v>0</v>
      </c>
      <c r="AA11" s="21">
        <f t="shared" si="4"/>
        <v>0</v>
      </c>
      <c r="AC11" t="s">
        <v>293</v>
      </c>
      <c r="AD11">
        <v>4</v>
      </c>
      <c r="AE11">
        <v>6.5573770491803282E-2</v>
      </c>
    </row>
    <row r="12" spans="1:31" ht="19" x14ac:dyDescent="0.25">
      <c r="G12" s="22"/>
      <c r="H12" s="22"/>
      <c r="I12" s="23" t="s">
        <v>287</v>
      </c>
      <c r="J12" s="22">
        <v>4.0000000000000001E-3</v>
      </c>
      <c r="K12" s="22">
        <f t="shared" si="0"/>
        <v>1.3071042997352404E-2</v>
      </c>
      <c r="L12" s="22">
        <v>1</v>
      </c>
      <c r="M12" s="22">
        <v>1.3157894736842105E-2</v>
      </c>
      <c r="N12" s="22">
        <v>0</v>
      </c>
      <c r="O12" s="22">
        <v>0</v>
      </c>
      <c r="Q12" s="22" t="s">
        <v>586</v>
      </c>
      <c r="R12" s="22">
        <v>7.2000000000000008E-2</v>
      </c>
      <c r="S12" s="22">
        <v>5</v>
      </c>
      <c r="T12" s="22">
        <v>8.1967213114754092E-2</v>
      </c>
      <c r="U12" s="22">
        <f t="shared" si="1"/>
        <v>3.5122406348195738E-2</v>
      </c>
      <c r="W12" s="21" t="s">
        <v>586</v>
      </c>
      <c r="X12" s="21">
        <v>7.2000000000000008E-2</v>
      </c>
      <c r="Y12" s="21">
        <v>5</v>
      </c>
      <c r="Z12" s="21">
        <f t="shared" si="3"/>
        <v>8.9285714285714288E-2</v>
      </c>
      <c r="AA12" s="21">
        <f t="shared" si="4"/>
        <v>3.8105533791555249E-2</v>
      </c>
      <c r="AC12" t="s">
        <v>591</v>
      </c>
      <c r="AD12">
        <v>2</v>
      </c>
      <c r="AE12">
        <v>3.2786885245901641E-2</v>
      </c>
    </row>
    <row r="13" spans="1:31" ht="19" x14ac:dyDescent="0.25">
      <c r="G13" s="22"/>
      <c r="H13" s="22"/>
      <c r="I13" s="23" t="s">
        <v>292</v>
      </c>
      <c r="J13" s="22">
        <v>0.05</v>
      </c>
      <c r="K13" s="22">
        <f t="shared" si="0"/>
        <v>2.5613908599594084E-2</v>
      </c>
      <c r="L13" s="22">
        <v>4</v>
      </c>
      <c r="M13" s="22">
        <v>5.2631578947368418E-2</v>
      </c>
      <c r="N13" s="22">
        <v>2</v>
      </c>
      <c r="O13" s="22">
        <v>9.5238095238095233E-2</v>
      </c>
      <c r="Q13" s="22" t="s">
        <v>738</v>
      </c>
      <c r="R13" s="22">
        <v>5.2000000000000005E-2</v>
      </c>
      <c r="S13" s="22">
        <v>1</v>
      </c>
      <c r="T13" s="22">
        <v>1.6393442622950821E-2</v>
      </c>
      <c r="U13" s="22">
        <f t="shared" si="1"/>
        <v>1.6258514874769335E-2</v>
      </c>
      <c r="W13" s="21" t="s">
        <v>738</v>
      </c>
      <c r="X13" s="21">
        <v>5.2000000000000005E-2</v>
      </c>
      <c r="Y13" s="21">
        <v>1</v>
      </c>
      <c r="Z13" s="21">
        <f t="shared" si="3"/>
        <v>1.7857142857142856E-2</v>
      </c>
      <c r="AA13" s="21">
        <f t="shared" si="4"/>
        <v>1.7696985874377052E-2</v>
      </c>
      <c r="AC13" t="s">
        <v>593</v>
      </c>
      <c r="AD13">
        <v>7</v>
      </c>
      <c r="AE13">
        <v>0.11475409836065574</v>
      </c>
    </row>
    <row r="14" spans="1:31" ht="19" x14ac:dyDescent="0.25">
      <c r="G14" s="22"/>
      <c r="H14" s="22"/>
      <c r="I14" s="23" t="s">
        <v>595</v>
      </c>
      <c r="J14" s="22">
        <v>0.10400000000000001</v>
      </c>
      <c r="K14" s="22">
        <f t="shared" si="0"/>
        <v>2.5613908599594084E-2</v>
      </c>
      <c r="L14" s="22">
        <v>4</v>
      </c>
      <c r="M14" s="22">
        <v>5.2631578947368418E-2</v>
      </c>
      <c r="N14" s="22">
        <v>0</v>
      </c>
      <c r="O14" s="22">
        <v>0</v>
      </c>
      <c r="Q14" s="22" t="s">
        <v>287</v>
      </c>
      <c r="R14" s="22">
        <v>4.0000000000000001E-3</v>
      </c>
      <c r="S14" s="22">
        <v>1</v>
      </c>
      <c r="T14" s="22">
        <v>1.6393442622950821E-2</v>
      </c>
      <c r="U14" s="22">
        <f t="shared" si="1"/>
        <v>1.6258514874769335E-2</v>
      </c>
      <c r="W14" s="21" t="s">
        <v>287</v>
      </c>
      <c r="X14" s="21">
        <v>4.0000000000000001E-3</v>
      </c>
      <c r="Y14" s="21">
        <v>1</v>
      </c>
      <c r="Z14" s="21">
        <f t="shared" si="3"/>
        <v>1.7857142857142856E-2</v>
      </c>
      <c r="AA14" s="21">
        <f t="shared" si="4"/>
        <v>1.7696985874377052E-2</v>
      </c>
      <c r="AC14" t="s">
        <v>291</v>
      </c>
      <c r="AD14">
        <v>1</v>
      </c>
      <c r="AE14">
        <v>1.6393442622950821E-2</v>
      </c>
    </row>
    <row r="15" spans="1:31" ht="19" x14ac:dyDescent="0.25">
      <c r="A15" t="s">
        <v>651</v>
      </c>
      <c r="B15">
        <v>21</v>
      </c>
      <c r="C15">
        <v>1</v>
      </c>
      <c r="G15" s="22"/>
      <c r="H15" s="22"/>
      <c r="I15" s="23" t="s">
        <v>291</v>
      </c>
      <c r="J15" s="22">
        <v>5.7999999999999996E-2</v>
      </c>
      <c r="K15" s="22">
        <f t="shared" si="0"/>
        <v>1.8361597761167383E-2</v>
      </c>
      <c r="L15" s="22">
        <v>2</v>
      </c>
      <c r="M15" s="22">
        <v>2.6315789473684209E-2</v>
      </c>
      <c r="N15" s="22">
        <v>1</v>
      </c>
      <c r="O15" s="22">
        <v>4.7619047619047616E-2</v>
      </c>
      <c r="Q15" s="22" t="s">
        <v>292</v>
      </c>
      <c r="R15" s="22">
        <v>0.05</v>
      </c>
      <c r="S15" s="22">
        <v>5</v>
      </c>
      <c r="T15" s="22">
        <v>8.1967213114754092E-2</v>
      </c>
      <c r="U15" s="22">
        <f t="shared" si="1"/>
        <v>3.5122406348195738E-2</v>
      </c>
      <c r="W15" s="21" t="s">
        <v>292</v>
      </c>
      <c r="X15" s="21">
        <v>0.05</v>
      </c>
      <c r="Y15" s="21">
        <v>4</v>
      </c>
      <c r="Z15" s="21">
        <f t="shared" si="3"/>
        <v>7.1428571428571425E-2</v>
      </c>
      <c r="AA15" s="21">
        <f t="shared" si="4"/>
        <v>3.4415146844979705E-2</v>
      </c>
      <c r="AC15" t="s">
        <v>292</v>
      </c>
      <c r="AD15">
        <v>4</v>
      </c>
      <c r="AE15">
        <v>6.5573770491803282E-2</v>
      </c>
    </row>
    <row r="16" spans="1:31" ht="19" x14ac:dyDescent="0.25">
      <c r="G16" s="22"/>
      <c r="H16" s="22"/>
      <c r="I16" s="23" t="s">
        <v>735</v>
      </c>
      <c r="J16" s="22">
        <v>2.1000000000000001E-2</v>
      </c>
      <c r="K16" s="22">
        <f t="shared" si="0"/>
        <v>0</v>
      </c>
      <c r="L16" s="22">
        <v>0</v>
      </c>
      <c r="M16" s="22">
        <v>0</v>
      </c>
      <c r="N16" s="22">
        <v>0</v>
      </c>
      <c r="O16" s="22">
        <v>0</v>
      </c>
      <c r="Q16" s="22" t="s">
        <v>595</v>
      </c>
      <c r="R16" s="22">
        <v>0.10400000000000001</v>
      </c>
      <c r="S16" s="22">
        <v>2</v>
      </c>
      <c r="T16" s="22">
        <v>3.2786885245901641E-2</v>
      </c>
      <c r="U16" s="22">
        <f t="shared" si="1"/>
        <v>2.2800598712937818E-2</v>
      </c>
      <c r="W16" s="21" t="s">
        <v>595</v>
      </c>
      <c r="X16" s="21">
        <v>0.10400000000000001</v>
      </c>
      <c r="Y16" s="21">
        <v>1</v>
      </c>
      <c r="Z16" s="21">
        <f t="shared" si="3"/>
        <v>1.7857142857142856E-2</v>
      </c>
      <c r="AA16" s="21">
        <f t="shared" si="4"/>
        <v>1.7696985874377052E-2</v>
      </c>
      <c r="AC16" t="s">
        <v>625</v>
      </c>
      <c r="AD16">
        <v>1</v>
      </c>
      <c r="AE16">
        <v>1.6393442622950821E-2</v>
      </c>
    </row>
    <row r="17" spans="7:31" ht="19" x14ac:dyDescent="0.25">
      <c r="G17" s="22"/>
      <c r="H17" s="22"/>
      <c r="I17" s="23" t="s">
        <v>593</v>
      </c>
      <c r="J17" s="22">
        <v>0.33400000000000002</v>
      </c>
      <c r="K17" s="22">
        <f t="shared" si="0"/>
        <v>4.0358278457275534E-2</v>
      </c>
      <c r="L17" s="22">
        <v>11</v>
      </c>
      <c r="M17" s="22">
        <v>0.14473684210526316</v>
      </c>
      <c r="N17" s="22">
        <v>6</v>
      </c>
      <c r="O17" s="22">
        <v>0.2857142857142857</v>
      </c>
      <c r="Q17" s="22" t="s">
        <v>291</v>
      </c>
      <c r="R17" s="22">
        <v>5.7999999999999996E-2</v>
      </c>
      <c r="S17" s="22">
        <v>1</v>
      </c>
      <c r="T17" s="22">
        <v>1.6393442622950821E-2</v>
      </c>
      <c r="U17" s="22">
        <f t="shared" si="1"/>
        <v>1.6258514874769335E-2</v>
      </c>
      <c r="W17" s="21" t="s">
        <v>291</v>
      </c>
      <c r="X17" s="21">
        <v>5.7999999999999996E-2</v>
      </c>
      <c r="Y17" s="21">
        <v>1</v>
      </c>
      <c r="Z17" s="21">
        <f t="shared" si="3"/>
        <v>1.7857142857142856E-2</v>
      </c>
      <c r="AA17" s="21">
        <f t="shared" si="4"/>
        <v>1.7696985874377052E-2</v>
      </c>
      <c r="AC17" t="s">
        <v>595</v>
      </c>
      <c r="AD17">
        <v>1</v>
      </c>
      <c r="AE17">
        <v>1.6393442622950821E-2</v>
      </c>
    </row>
    <row r="18" spans="7:31" ht="19" x14ac:dyDescent="0.25">
      <c r="G18" s="22"/>
      <c r="H18" s="22"/>
      <c r="I18" s="23" t="s">
        <v>625</v>
      </c>
      <c r="J18" s="22">
        <v>3.5000000000000003E-2</v>
      </c>
      <c r="K18" s="22">
        <f t="shared" si="0"/>
        <v>1.8361597761167383E-2</v>
      </c>
      <c r="L18" s="22">
        <v>2</v>
      </c>
      <c r="M18" s="22">
        <v>2.6315789473684209E-2</v>
      </c>
      <c r="N18" s="22">
        <v>2</v>
      </c>
      <c r="O18" s="22">
        <v>9.5238095238095233E-2</v>
      </c>
      <c r="Q18" s="22" t="s">
        <v>735</v>
      </c>
      <c r="R18" s="22">
        <v>2.1000000000000001E-2</v>
      </c>
      <c r="S18" s="22">
        <v>1</v>
      </c>
      <c r="T18" s="22">
        <v>1.6393442622950821E-2</v>
      </c>
      <c r="U18" s="22">
        <f t="shared" si="1"/>
        <v>1.6258514874769335E-2</v>
      </c>
      <c r="W18" s="21" t="s">
        <v>735</v>
      </c>
      <c r="X18" s="21">
        <v>2.1000000000000001E-2</v>
      </c>
      <c r="Y18" s="21">
        <v>0</v>
      </c>
      <c r="Z18" s="21">
        <f t="shared" si="3"/>
        <v>0</v>
      </c>
      <c r="AA18" s="21">
        <f t="shared" si="4"/>
        <v>0</v>
      </c>
      <c r="AC18" t="s">
        <v>287</v>
      </c>
      <c r="AD18">
        <v>1</v>
      </c>
      <c r="AE18">
        <v>1.6393442622950821E-2</v>
      </c>
    </row>
    <row r="19" spans="7:31" ht="19" x14ac:dyDescent="0.25">
      <c r="G19" s="22"/>
      <c r="H19" s="22"/>
      <c r="I19" s="23" t="s">
        <v>661</v>
      </c>
      <c r="J19" s="22">
        <v>1.1000000000000001E-2</v>
      </c>
      <c r="K19" s="22">
        <f t="shared" si="0"/>
        <v>1.3071042997352404E-2</v>
      </c>
      <c r="L19" s="22">
        <v>1</v>
      </c>
      <c r="M19" s="22">
        <v>1.3157894736842105E-2</v>
      </c>
      <c r="N19" s="22">
        <v>0</v>
      </c>
      <c r="O19" s="22">
        <v>0</v>
      </c>
      <c r="Q19" s="22" t="s">
        <v>593</v>
      </c>
      <c r="R19" s="22">
        <v>0.33400000000000002</v>
      </c>
      <c r="S19" s="22">
        <v>8</v>
      </c>
      <c r="T19" s="22">
        <v>0.13114754098360656</v>
      </c>
      <c r="U19" s="22">
        <f t="shared" si="1"/>
        <v>4.3220339678526475E-2</v>
      </c>
      <c r="W19" s="21" t="s">
        <v>593</v>
      </c>
      <c r="X19" s="21">
        <v>0.33400000000000002</v>
      </c>
      <c r="Y19" s="21">
        <v>8</v>
      </c>
      <c r="Z19" s="21">
        <f t="shared" si="3"/>
        <v>0.14285714285714285</v>
      </c>
      <c r="AA19" s="21">
        <f t="shared" si="4"/>
        <v>4.6760976479141229E-2</v>
      </c>
      <c r="AC19" t="s">
        <v>661</v>
      </c>
      <c r="AD19">
        <v>1</v>
      </c>
      <c r="AE19">
        <v>1.6393442622950821E-2</v>
      </c>
    </row>
    <row r="20" spans="7:31" ht="19" x14ac:dyDescent="0.25">
      <c r="G20" s="22"/>
      <c r="H20" s="22"/>
      <c r="I20" s="23" t="s">
        <v>736</v>
      </c>
      <c r="J20" s="22">
        <v>0</v>
      </c>
      <c r="K20" s="22">
        <f t="shared" si="0"/>
        <v>0</v>
      </c>
      <c r="L20" s="22">
        <v>0</v>
      </c>
      <c r="M20" s="22">
        <v>0</v>
      </c>
      <c r="N20" s="22">
        <v>0</v>
      </c>
      <c r="O20" s="22">
        <v>0</v>
      </c>
      <c r="Q20" s="22" t="s">
        <v>625</v>
      </c>
      <c r="R20" s="22">
        <v>3.5000000000000003E-2</v>
      </c>
      <c r="S20" s="22">
        <v>1</v>
      </c>
      <c r="T20" s="22">
        <v>1.6393442622950821E-2</v>
      </c>
      <c r="U20" s="22">
        <f t="shared" si="1"/>
        <v>1.6258514874769335E-2</v>
      </c>
      <c r="W20" s="21" t="s">
        <v>625</v>
      </c>
      <c r="X20" s="21">
        <v>3.5000000000000003E-2</v>
      </c>
      <c r="Y20" s="21">
        <v>1</v>
      </c>
      <c r="Z20" s="21">
        <f t="shared" si="3"/>
        <v>1.7857142857142856E-2</v>
      </c>
      <c r="AA20" s="21">
        <f t="shared" si="4"/>
        <v>1.7696985874377052E-2</v>
      </c>
      <c r="AC20" t="s">
        <v>288</v>
      </c>
      <c r="AD20">
        <v>1</v>
      </c>
      <c r="AE20">
        <v>1.6393442622950821E-2</v>
      </c>
    </row>
    <row r="21" spans="7:31" ht="19" x14ac:dyDescent="0.25">
      <c r="G21" s="22"/>
      <c r="H21" s="22"/>
      <c r="I21" s="23" t="s">
        <v>737</v>
      </c>
      <c r="J21" s="22">
        <v>0</v>
      </c>
      <c r="K21" s="22">
        <f t="shared" si="0"/>
        <v>0</v>
      </c>
      <c r="L21" s="22">
        <v>0</v>
      </c>
      <c r="M21" s="22">
        <v>0</v>
      </c>
      <c r="N21" s="22">
        <v>0</v>
      </c>
      <c r="O21" s="22">
        <v>0</v>
      </c>
      <c r="Q21" s="22" t="s">
        <v>661</v>
      </c>
      <c r="R21" s="22">
        <v>1.1000000000000001E-2</v>
      </c>
      <c r="S21" s="22">
        <v>1</v>
      </c>
      <c r="T21" s="22">
        <v>1.6393442622950821E-2</v>
      </c>
      <c r="U21" s="22">
        <f t="shared" si="1"/>
        <v>1.6258514874769335E-2</v>
      </c>
      <c r="W21" s="21" t="s">
        <v>661</v>
      </c>
      <c r="X21" s="21">
        <v>1.1000000000000001E-2</v>
      </c>
      <c r="Y21" s="21">
        <v>1</v>
      </c>
      <c r="Z21" s="21">
        <f t="shared" si="3"/>
        <v>1.7857142857142856E-2</v>
      </c>
      <c r="AA21" s="21">
        <f t="shared" si="4"/>
        <v>1.7696985874377052E-2</v>
      </c>
      <c r="AC21" t="s">
        <v>735</v>
      </c>
      <c r="AD21">
        <v>0</v>
      </c>
      <c r="AE21">
        <v>0</v>
      </c>
    </row>
    <row r="22" spans="7:31" x14ac:dyDescent="0.2">
      <c r="G22" s="22"/>
      <c r="H22" s="22"/>
      <c r="I22" s="22"/>
      <c r="J22" s="22"/>
      <c r="K22" s="22" t="s">
        <v>651</v>
      </c>
      <c r="L22" s="22">
        <f>SUM(L2:L21)</f>
        <v>76</v>
      </c>
      <c r="M22" s="22"/>
      <c r="N22" s="22">
        <f>SUM(N2:N21)</f>
        <v>21</v>
      </c>
      <c r="O22" s="22"/>
      <c r="Q22" s="22" t="s">
        <v>736</v>
      </c>
      <c r="R22" s="22">
        <v>0</v>
      </c>
      <c r="S22" s="22">
        <v>0</v>
      </c>
      <c r="T22" s="22">
        <v>0</v>
      </c>
      <c r="U22" s="22">
        <f t="shared" si="1"/>
        <v>0</v>
      </c>
      <c r="W22" s="21" t="s">
        <v>736</v>
      </c>
      <c r="X22" s="21">
        <v>0</v>
      </c>
      <c r="Y22" s="21">
        <v>0</v>
      </c>
      <c r="Z22" s="21">
        <f t="shared" si="3"/>
        <v>0</v>
      </c>
      <c r="AA22" s="21">
        <f t="shared" si="4"/>
        <v>0</v>
      </c>
      <c r="AC22" t="s">
        <v>738</v>
      </c>
      <c r="AD22">
        <v>1</v>
      </c>
      <c r="AE22">
        <v>1.6393442622950821E-2</v>
      </c>
    </row>
    <row r="23" spans="7:31" x14ac:dyDescent="0.2">
      <c r="Q23" s="22" t="s">
        <v>737</v>
      </c>
      <c r="R23" s="22">
        <v>0</v>
      </c>
      <c r="S23" s="22">
        <v>0</v>
      </c>
      <c r="T23" s="22">
        <v>0</v>
      </c>
      <c r="U23" s="22">
        <f t="shared" si="1"/>
        <v>0</v>
      </c>
      <c r="W23" s="21" t="s">
        <v>737</v>
      </c>
      <c r="X23" s="21">
        <v>0</v>
      </c>
      <c r="Y23" s="21">
        <v>0</v>
      </c>
      <c r="Z23" s="21">
        <f t="shared" si="3"/>
        <v>0</v>
      </c>
      <c r="AA23" s="21">
        <f t="shared" si="4"/>
        <v>0</v>
      </c>
      <c r="AC23" t="s">
        <v>651</v>
      </c>
      <c r="AD23">
        <v>56</v>
      </c>
      <c r="AE23">
        <v>0.86885245901639352</v>
      </c>
    </row>
    <row r="24" spans="7:31" x14ac:dyDescent="0.2">
      <c r="Q24" s="22" t="s">
        <v>651</v>
      </c>
      <c r="R24" s="22">
        <f>SUM(R4:R23)</f>
        <v>1.1969999999999998</v>
      </c>
      <c r="S24" s="22">
        <v>61</v>
      </c>
      <c r="T24" s="22">
        <v>0.96721311475409844</v>
      </c>
      <c r="U24" s="22"/>
      <c r="W24" s="21" t="s">
        <v>651</v>
      </c>
      <c r="X24" s="21">
        <f>SUM(X4:X23)</f>
        <v>1.1969999999999998</v>
      </c>
      <c r="Y24" s="21">
        <v>56</v>
      </c>
      <c r="Z24" s="21">
        <f t="shared" si="3"/>
        <v>1</v>
      </c>
      <c r="AA24" s="21"/>
    </row>
    <row r="25" spans="7:31" x14ac:dyDescent="0.2">
      <c r="Q25" s="22"/>
      <c r="R25" s="22">
        <f>R4+R5+R6+R7+R9+R10+R11+R12+R13+R14+R15+R16+R17+R19</f>
        <v>1.1180000000000001</v>
      </c>
      <c r="S25" s="22"/>
      <c r="T25" s="22"/>
      <c r="U25" s="22"/>
      <c r="W25" s="21"/>
      <c r="X25" s="21">
        <f>X4+X5+X6+X7+X9+X10+X11+X12+X13+X14+X15+X16+X17+X19</f>
        <v>1.1180000000000001</v>
      </c>
      <c r="Y25" s="21"/>
      <c r="Z25" s="21"/>
      <c r="AA25" s="21"/>
    </row>
  </sheetData>
  <sortState ref="Q4:S19">
    <sortCondition ref="Q2:Q17"/>
  </sortState>
  <conditionalFormatting sqref="M2:M21 O2:O21 J2:K21">
    <cfRule type="dataBar" priority="11">
      <dataBar>
        <cfvo type="min"/>
        <cfvo type="max"/>
        <color rgb="FF638EC6"/>
      </dataBar>
      <extLst>
        <ext xmlns:x14="http://schemas.microsoft.com/office/spreadsheetml/2009/9/main" uri="{B025F937-C7B1-47D3-B67F-A62EFF666E3E}">
          <x14:id>{349279AC-5FB7-1844-A626-C5E4FCB27029}</x14:id>
        </ext>
      </extLst>
    </cfRule>
  </conditionalFormatting>
  <conditionalFormatting sqref="T4:T23">
    <cfRule type="dataBar" priority="10">
      <dataBar>
        <cfvo type="min"/>
        <cfvo type="max"/>
        <color rgb="FF008AEF"/>
      </dataBar>
      <extLst>
        <ext xmlns:x14="http://schemas.microsoft.com/office/spreadsheetml/2009/9/main" uri="{B025F937-C7B1-47D3-B67F-A62EFF666E3E}">
          <x14:id>{3B10356E-E726-ED47-91F2-8839CB4EDC24}</x14:id>
        </ext>
      </extLst>
    </cfRule>
  </conditionalFormatting>
  <conditionalFormatting sqref="S4:S23">
    <cfRule type="dataBar" priority="9">
      <dataBar>
        <cfvo type="min"/>
        <cfvo type="max"/>
        <color rgb="FF638EC6"/>
      </dataBar>
      <extLst>
        <ext xmlns:x14="http://schemas.microsoft.com/office/spreadsheetml/2009/9/main" uri="{B025F937-C7B1-47D3-B67F-A62EFF666E3E}">
          <x14:id>{313A4481-0681-F042-9DEC-05A44B920C08}</x14:id>
        </ext>
      </extLst>
    </cfRule>
  </conditionalFormatting>
  <conditionalFormatting sqref="U4:U23">
    <cfRule type="dataBar" priority="8">
      <dataBar>
        <cfvo type="min"/>
        <cfvo type="max"/>
        <color rgb="FF638EC6"/>
      </dataBar>
      <extLst>
        <ext xmlns:x14="http://schemas.microsoft.com/office/spreadsheetml/2009/9/main" uri="{B025F937-C7B1-47D3-B67F-A62EFF666E3E}">
          <x14:id>{1535383F-530D-984C-9EA4-D2326E935C06}</x14:id>
        </ext>
      </extLst>
    </cfRule>
  </conditionalFormatting>
  <conditionalFormatting sqref="T6:U21">
    <cfRule type="dataBar" priority="7">
      <dataBar>
        <cfvo type="min"/>
        <cfvo type="max"/>
        <color rgb="FF638EC6"/>
      </dataBar>
      <extLst>
        <ext xmlns:x14="http://schemas.microsoft.com/office/spreadsheetml/2009/9/main" uri="{B025F937-C7B1-47D3-B67F-A62EFF666E3E}">
          <x14:id>{1DA2D14A-3665-8D44-A79E-9B33328D2740}</x14:id>
        </ext>
      </extLst>
    </cfRule>
  </conditionalFormatting>
  <conditionalFormatting sqref="R4:R23">
    <cfRule type="dataBar" priority="6">
      <dataBar>
        <cfvo type="min"/>
        <cfvo type="max"/>
        <color rgb="FF638EC6"/>
      </dataBar>
      <extLst>
        <ext xmlns:x14="http://schemas.microsoft.com/office/spreadsheetml/2009/9/main" uri="{B025F937-C7B1-47D3-B67F-A62EFF666E3E}">
          <x14:id>{F5DF7E40-C8F8-2743-B22E-6299CC7FC0A9}</x14:id>
        </ext>
      </extLst>
    </cfRule>
  </conditionalFormatting>
  <conditionalFormatting sqref="Z4:Z24">
    <cfRule type="dataBar" priority="5">
      <dataBar>
        <cfvo type="min"/>
        <cfvo type="max"/>
        <color rgb="FF008AEF"/>
      </dataBar>
      <extLst>
        <ext xmlns:x14="http://schemas.microsoft.com/office/spreadsheetml/2009/9/main" uri="{B025F937-C7B1-47D3-B67F-A62EFF666E3E}">
          <x14:id>{3E593306-E859-F64D-89BE-9E810DD2FDAA}</x14:id>
        </ext>
      </extLst>
    </cfRule>
  </conditionalFormatting>
  <conditionalFormatting sqref="Y4:Y23">
    <cfRule type="dataBar" priority="4">
      <dataBar>
        <cfvo type="min"/>
        <cfvo type="max"/>
        <color rgb="FF638EC6"/>
      </dataBar>
      <extLst>
        <ext xmlns:x14="http://schemas.microsoft.com/office/spreadsheetml/2009/9/main" uri="{B025F937-C7B1-47D3-B67F-A62EFF666E3E}">
          <x14:id>{BF9F8ACD-CCF0-B24C-8F74-36286D97804E}</x14:id>
        </ext>
      </extLst>
    </cfRule>
  </conditionalFormatting>
  <conditionalFormatting sqref="AA4:AA23">
    <cfRule type="dataBar" priority="3">
      <dataBar>
        <cfvo type="min"/>
        <cfvo type="max"/>
        <color rgb="FF638EC6"/>
      </dataBar>
      <extLst>
        <ext xmlns:x14="http://schemas.microsoft.com/office/spreadsheetml/2009/9/main" uri="{B025F937-C7B1-47D3-B67F-A62EFF666E3E}">
          <x14:id>{93156338-B0BD-8047-AA5A-9350AEC8DB01}</x14:id>
        </ext>
      </extLst>
    </cfRule>
  </conditionalFormatting>
  <conditionalFormatting sqref="Z6:AA21 AA7:AA23">
    <cfRule type="dataBar" priority="2">
      <dataBar>
        <cfvo type="min"/>
        <cfvo type="max"/>
        <color rgb="FF638EC6"/>
      </dataBar>
      <extLst>
        <ext xmlns:x14="http://schemas.microsoft.com/office/spreadsheetml/2009/9/main" uri="{B025F937-C7B1-47D3-B67F-A62EFF666E3E}">
          <x14:id>{F37C626C-9E8D-9E44-80A2-A39B2A32701C}</x14:id>
        </ext>
      </extLst>
    </cfRule>
  </conditionalFormatting>
  <conditionalFormatting sqref="X4:X23">
    <cfRule type="dataBar" priority="1">
      <dataBar>
        <cfvo type="min"/>
        <cfvo type="max"/>
        <color rgb="FF638EC6"/>
      </dataBar>
      <extLst>
        <ext xmlns:x14="http://schemas.microsoft.com/office/spreadsheetml/2009/9/main" uri="{B025F937-C7B1-47D3-B67F-A62EFF666E3E}">
          <x14:id>{7E82C2A2-C3A5-2C43-8B51-B61D48FA610D}</x14:id>
        </ext>
      </extLst>
    </cfRule>
  </conditionalFormatting>
  <pageMargins left="0.7" right="0.7" top="0.75" bottom="0.75" header="0.3" footer="0.3"/>
  <drawing r:id="rId1"/>
  <extLst>
    <ext xmlns:x14="http://schemas.microsoft.com/office/spreadsheetml/2009/9/main" uri="{78C0D931-6437-407d-A8EE-F0AAD7539E65}">
      <x14:conditionalFormattings>
        <x14:conditionalFormatting xmlns:xm="http://schemas.microsoft.com/office/excel/2006/main">
          <x14:cfRule type="dataBar" id="{349279AC-5FB7-1844-A626-C5E4FCB27029}">
            <x14:dataBar minLength="0" maxLength="100" gradient="0">
              <x14:cfvo type="autoMin"/>
              <x14:cfvo type="autoMax"/>
              <x14:negativeFillColor rgb="FFFF0000"/>
              <x14:axisColor rgb="FF000000"/>
            </x14:dataBar>
          </x14:cfRule>
          <xm:sqref>M2:M21 O2:O21 J2:K21</xm:sqref>
        </x14:conditionalFormatting>
        <x14:conditionalFormatting xmlns:xm="http://schemas.microsoft.com/office/excel/2006/main">
          <x14:cfRule type="dataBar" id="{3B10356E-E726-ED47-91F2-8839CB4EDC24}">
            <x14:dataBar minLength="0" maxLength="100" gradient="0">
              <x14:cfvo type="autoMin"/>
              <x14:cfvo type="autoMax"/>
              <x14:negativeFillColor rgb="FFFF0000"/>
              <x14:axisColor rgb="FF000000"/>
            </x14:dataBar>
          </x14:cfRule>
          <xm:sqref>T4:T23</xm:sqref>
        </x14:conditionalFormatting>
        <x14:conditionalFormatting xmlns:xm="http://schemas.microsoft.com/office/excel/2006/main">
          <x14:cfRule type="dataBar" id="{313A4481-0681-F042-9DEC-05A44B920C08}">
            <x14:dataBar minLength="0" maxLength="100" gradient="0">
              <x14:cfvo type="autoMin"/>
              <x14:cfvo type="autoMax"/>
              <x14:negativeFillColor rgb="FFFF0000"/>
              <x14:axisColor rgb="FF000000"/>
            </x14:dataBar>
          </x14:cfRule>
          <xm:sqref>S4:S23</xm:sqref>
        </x14:conditionalFormatting>
        <x14:conditionalFormatting xmlns:xm="http://schemas.microsoft.com/office/excel/2006/main">
          <x14:cfRule type="dataBar" id="{1535383F-530D-984C-9EA4-D2326E935C06}">
            <x14:dataBar minLength="0" maxLength="100" gradient="0">
              <x14:cfvo type="autoMin"/>
              <x14:cfvo type="autoMax"/>
              <x14:negativeFillColor rgb="FFFF0000"/>
              <x14:axisColor rgb="FF000000"/>
            </x14:dataBar>
          </x14:cfRule>
          <xm:sqref>U4:U23</xm:sqref>
        </x14:conditionalFormatting>
        <x14:conditionalFormatting xmlns:xm="http://schemas.microsoft.com/office/excel/2006/main">
          <x14:cfRule type="dataBar" id="{1DA2D14A-3665-8D44-A79E-9B33328D2740}">
            <x14:dataBar minLength="0" maxLength="100" gradient="0">
              <x14:cfvo type="autoMin"/>
              <x14:cfvo type="autoMax"/>
              <x14:negativeFillColor rgb="FFFF0000"/>
              <x14:axisColor rgb="FF000000"/>
            </x14:dataBar>
          </x14:cfRule>
          <xm:sqref>T6:U21</xm:sqref>
        </x14:conditionalFormatting>
        <x14:conditionalFormatting xmlns:xm="http://schemas.microsoft.com/office/excel/2006/main">
          <x14:cfRule type="dataBar" id="{F5DF7E40-C8F8-2743-B22E-6299CC7FC0A9}">
            <x14:dataBar minLength="0" maxLength="100" gradient="0">
              <x14:cfvo type="autoMin"/>
              <x14:cfvo type="autoMax"/>
              <x14:negativeFillColor rgb="FFFF0000"/>
              <x14:axisColor rgb="FF000000"/>
            </x14:dataBar>
          </x14:cfRule>
          <xm:sqref>R4:R23</xm:sqref>
        </x14:conditionalFormatting>
        <x14:conditionalFormatting xmlns:xm="http://schemas.microsoft.com/office/excel/2006/main">
          <x14:cfRule type="dataBar" id="{3E593306-E859-F64D-89BE-9E810DD2FDAA}">
            <x14:dataBar minLength="0" maxLength="100" gradient="0">
              <x14:cfvo type="autoMin"/>
              <x14:cfvo type="autoMax"/>
              <x14:negativeFillColor rgb="FFFF0000"/>
              <x14:axisColor rgb="FF000000"/>
            </x14:dataBar>
          </x14:cfRule>
          <xm:sqref>Z4:Z24</xm:sqref>
        </x14:conditionalFormatting>
        <x14:conditionalFormatting xmlns:xm="http://schemas.microsoft.com/office/excel/2006/main">
          <x14:cfRule type="dataBar" id="{BF9F8ACD-CCF0-B24C-8F74-36286D97804E}">
            <x14:dataBar minLength="0" maxLength="100" gradient="0">
              <x14:cfvo type="autoMin"/>
              <x14:cfvo type="autoMax"/>
              <x14:negativeFillColor rgb="FFFF0000"/>
              <x14:axisColor rgb="FF000000"/>
            </x14:dataBar>
          </x14:cfRule>
          <xm:sqref>Y4:Y23</xm:sqref>
        </x14:conditionalFormatting>
        <x14:conditionalFormatting xmlns:xm="http://schemas.microsoft.com/office/excel/2006/main">
          <x14:cfRule type="dataBar" id="{93156338-B0BD-8047-AA5A-9350AEC8DB01}">
            <x14:dataBar minLength="0" maxLength="100" gradient="0">
              <x14:cfvo type="autoMin"/>
              <x14:cfvo type="autoMax"/>
              <x14:negativeFillColor rgb="FFFF0000"/>
              <x14:axisColor rgb="FF000000"/>
            </x14:dataBar>
          </x14:cfRule>
          <xm:sqref>AA4:AA23</xm:sqref>
        </x14:conditionalFormatting>
        <x14:conditionalFormatting xmlns:xm="http://schemas.microsoft.com/office/excel/2006/main">
          <x14:cfRule type="dataBar" id="{F37C626C-9E8D-9E44-80A2-A39B2A32701C}">
            <x14:dataBar minLength="0" maxLength="100" gradient="0">
              <x14:cfvo type="autoMin"/>
              <x14:cfvo type="autoMax"/>
              <x14:negativeFillColor rgb="FFFF0000"/>
              <x14:axisColor rgb="FF000000"/>
            </x14:dataBar>
          </x14:cfRule>
          <xm:sqref>Z6:AA21 AA7:AA23</xm:sqref>
        </x14:conditionalFormatting>
        <x14:conditionalFormatting xmlns:xm="http://schemas.microsoft.com/office/excel/2006/main">
          <x14:cfRule type="dataBar" id="{7E82C2A2-C3A5-2C43-8B51-B61D48FA610D}">
            <x14:dataBar minLength="0" maxLength="100" gradient="0">
              <x14:cfvo type="autoMin"/>
              <x14:cfvo type="autoMax"/>
              <x14:negativeFillColor rgb="FFFF0000"/>
              <x14:axisColor rgb="FF000000"/>
            </x14:dataBar>
          </x14:cfRule>
          <xm:sqref>X4:X23</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workbookViewId="0">
      <selection activeCell="A4" sqref="A4"/>
    </sheetView>
  </sheetViews>
  <sheetFormatPr baseColWidth="10" defaultRowHeight="16" x14ac:dyDescent="0.2"/>
  <cols>
    <col min="3" max="3" width="10.83203125" style="9"/>
  </cols>
  <sheetData>
    <row r="1" spans="1:6" x14ac:dyDescent="0.2">
      <c r="A1" s="9" t="s">
        <v>160</v>
      </c>
      <c r="B1" t="s">
        <v>747</v>
      </c>
      <c r="C1" s="9" t="s">
        <v>161</v>
      </c>
      <c r="D1" t="s">
        <v>749</v>
      </c>
      <c r="E1" t="s">
        <v>750</v>
      </c>
      <c r="F1" t="s">
        <v>751</v>
      </c>
    </row>
    <row r="2" spans="1:6" x14ac:dyDescent="0.2">
      <c r="A2">
        <v>25619</v>
      </c>
      <c r="B2" t="s">
        <v>754</v>
      </c>
      <c r="C2" s="9" t="s">
        <v>528</v>
      </c>
      <c r="D2" t="s">
        <v>756</v>
      </c>
      <c r="E2" t="s">
        <v>756</v>
      </c>
    </row>
    <row r="3" spans="1:6" x14ac:dyDescent="0.2">
      <c r="A3">
        <v>6396</v>
      </c>
      <c r="B3" t="s">
        <v>748</v>
      </c>
      <c r="C3" s="9" t="s">
        <v>557</v>
      </c>
      <c r="D3" t="s">
        <v>755</v>
      </c>
      <c r="E3" t="s">
        <v>757</v>
      </c>
      <c r="F3" t="s">
        <v>758</v>
      </c>
    </row>
    <row r="4" spans="1:6" x14ac:dyDescent="0.2">
      <c r="A4">
        <v>7358</v>
      </c>
      <c r="B4" t="s">
        <v>748</v>
      </c>
      <c r="C4" s="9" t="s">
        <v>563</v>
      </c>
      <c r="D4" t="s">
        <v>752</v>
      </c>
      <c r="E4" t="s">
        <v>753</v>
      </c>
    </row>
  </sheetData>
  <pageMargins left="0.7" right="0.7" top="0.75" bottom="0.75" header="0.3" footer="0.3"/>
  <pageSetup orientation="portrait" horizontalDpi="0" verticalDpi="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0"/>
  <sheetViews>
    <sheetView workbookViewId="0">
      <selection activeCell="Z40" sqref="A1:Z40"/>
    </sheetView>
  </sheetViews>
  <sheetFormatPr baseColWidth="10" defaultRowHeight="16" x14ac:dyDescent="0.2"/>
  <cols>
    <col min="26" max="26" width="10.83203125" style="14"/>
  </cols>
  <sheetData>
    <row r="1" spans="1:26" x14ac:dyDescent="0.2">
      <c r="A1" s="14" t="s">
        <v>1007</v>
      </c>
      <c r="B1" t="s">
        <v>882</v>
      </c>
      <c r="C1" t="s">
        <v>766</v>
      </c>
      <c r="D1" t="s">
        <v>768</v>
      </c>
      <c r="E1" t="s">
        <v>1008</v>
      </c>
      <c r="F1" t="s">
        <v>883</v>
      </c>
      <c r="G1" t="s">
        <v>777</v>
      </c>
      <c r="H1" t="s">
        <v>886</v>
      </c>
      <c r="I1" t="s">
        <v>885</v>
      </c>
      <c r="J1" t="s">
        <v>766</v>
      </c>
      <c r="K1" t="s">
        <v>767</v>
      </c>
      <c r="L1" t="s">
        <v>768</v>
      </c>
      <c r="M1" t="s">
        <v>769</v>
      </c>
      <c r="N1" t="s">
        <v>770</v>
      </c>
      <c r="O1" t="s">
        <v>771</v>
      </c>
      <c r="P1" t="s">
        <v>772</v>
      </c>
      <c r="Q1" t="s">
        <v>886</v>
      </c>
      <c r="R1" t="s">
        <v>888</v>
      </c>
      <c r="S1" t="s">
        <v>889</v>
      </c>
      <c r="T1" t="s">
        <v>890</v>
      </c>
      <c r="U1" t="s">
        <v>891</v>
      </c>
      <c r="V1" t="s">
        <v>161</v>
      </c>
      <c r="W1" t="s">
        <v>892</v>
      </c>
      <c r="X1" t="s">
        <v>893</v>
      </c>
      <c r="Y1" t="s">
        <v>1009</v>
      </c>
      <c r="Z1" s="14" t="s">
        <v>286</v>
      </c>
    </row>
    <row r="2" spans="1:26" x14ac:dyDescent="0.2">
      <c r="A2">
        <v>19084</v>
      </c>
      <c r="B2">
        <v>11.3950150764396</v>
      </c>
      <c r="C2">
        <v>3</v>
      </c>
      <c r="D2">
        <v>100</v>
      </c>
      <c r="E2">
        <v>7.3</v>
      </c>
      <c r="F2">
        <v>0.33333333333333298</v>
      </c>
      <c r="G2">
        <v>0.39705882352941202</v>
      </c>
      <c r="H2" t="s">
        <v>894</v>
      </c>
      <c r="I2">
        <v>0.77031158285948698</v>
      </c>
      <c r="J2">
        <v>3</v>
      </c>
      <c r="K2">
        <v>7.3</v>
      </c>
      <c r="L2">
        <v>100</v>
      </c>
      <c r="M2">
        <v>44</v>
      </c>
      <c r="N2">
        <v>0.43583827400000003</v>
      </c>
      <c r="O2" s="11" t="s">
        <v>794</v>
      </c>
      <c r="P2">
        <v>21.9</v>
      </c>
      <c r="Q2" t="s">
        <v>894</v>
      </c>
      <c r="R2" t="s">
        <v>895</v>
      </c>
      <c r="S2">
        <v>21181668</v>
      </c>
      <c r="T2">
        <v>21181689</v>
      </c>
      <c r="U2">
        <v>0</v>
      </c>
      <c r="V2" t="s">
        <v>334</v>
      </c>
      <c r="W2" s="11" t="s">
        <v>896</v>
      </c>
      <c r="X2">
        <v>0</v>
      </c>
      <c r="Y2" t="s">
        <v>329</v>
      </c>
      <c r="Z2" s="14" t="s">
        <v>329</v>
      </c>
    </row>
    <row r="3" spans="1:26" x14ac:dyDescent="0.2">
      <c r="A3">
        <v>25271</v>
      </c>
      <c r="B3">
        <v>3.7299951041186001</v>
      </c>
      <c r="C3">
        <v>2</v>
      </c>
      <c r="D3">
        <v>94</v>
      </c>
      <c r="E3">
        <v>14.5</v>
      </c>
      <c r="F3">
        <v>0.5</v>
      </c>
      <c r="G3">
        <v>0.422222222222222</v>
      </c>
      <c r="H3" t="s">
        <v>894</v>
      </c>
      <c r="I3">
        <v>0.61529376965066596</v>
      </c>
      <c r="J3">
        <v>2</v>
      </c>
      <c r="K3">
        <v>18.5</v>
      </c>
      <c r="L3">
        <v>94</v>
      </c>
      <c r="M3">
        <v>67</v>
      </c>
      <c r="N3">
        <v>1.051654512</v>
      </c>
      <c r="O3" s="16" t="s">
        <v>897</v>
      </c>
      <c r="P3">
        <v>37</v>
      </c>
      <c r="Q3" t="s">
        <v>894</v>
      </c>
      <c r="R3" t="s">
        <v>895</v>
      </c>
      <c r="S3">
        <v>29504552</v>
      </c>
      <c r="T3">
        <v>29504587</v>
      </c>
      <c r="U3">
        <v>0</v>
      </c>
      <c r="V3" t="s">
        <v>898</v>
      </c>
      <c r="W3" t="s">
        <v>899</v>
      </c>
      <c r="X3" s="19">
        <v>1</v>
      </c>
      <c r="Y3" t="s">
        <v>329</v>
      </c>
      <c r="Z3" s="14" t="s">
        <v>329</v>
      </c>
    </row>
    <row r="4" spans="1:26" x14ac:dyDescent="0.2">
      <c r="A4">
        <v>25619</v>
      </c>
      <c r="B4">
        <v>5.1406479737221096</v>
      </c>
      <c r="C4">
        <v>3</v>
      </c>
      <c r="D4">
        <v>91</v>
      </c>
      <c r="E4">
        <v>9</v>
      </c>
      <c r="F4">
        <v>0.33333333333333298</v>
      </c>
      <c r="G4">
        <v>0.30147058823529399</v>
      </c>
      <c r="H4" t="s">
        <v>894</v>
      </c>
      <c r="I4">
        <v>0.73496048660305502</v>
      </c>
      <c r="J4">
        <v>3</v>
      </c>
      <c r="K4">
        <v>9</v>
      </c>
      <c r="L4">
        <v>91</v>
      </c>
      <c r="M4">
        <v>47</v>
      </c>
      <c r="N4">
        <v>0.58134877799999995</v>
      </c>
      <c r="O4" s="11" t="s">
        <v>782</v>
      </c>
      <c r="P4">
        <v>27</v>
      </c>
      <c r="Q4" t="s">
        <v>894</v>
      </c>
      <c r="R4" t="s">
        <v>895</v>
      </c>
      <c r="S4">
        <v>30082339</v>
      </c>
      <c r="T4">
        <v>30082365</v>
      </c>
      <c r="U4">
        <v>0</v>
      </c>
      <c r="V4" t="s">
        <v>528</v>
      </c>
      <c r="W4" s="11" t="s">
        <v>900</v>
      </c>
      <c r="X4">
        <v>0</v>
      </c>
      <c r="Y4" t="s">
        <v>329</v>
      </c>
      <c r="Z4" s="14" t="s">
        <v>329</v>
      </c>
    </row>
    <row r="5" spans="1:26" x14ac:dyDescent="0.2">
      <c r="A5">
        <v>2845</v>
      </c>
      <c r="B5">
        <v>6.5581612948077099</v>
      </c>
      <c r="C5">
        <v>2</v>
      </c>
      <c r="D5">
        <v>100</v>
      </c>
      <c r="E5">
        <v>7</v>
      </c>
      <c r="F5">
        <v>0</v>
      </c>
      <c r="G5">
        <v>0.22962962962962999</v>
      </c>
      <c r="H5" t="s">
        <v>894</v>
      </c>
      <c r="I5">
        <v>0.65591859091813298</v>
      </c>
      <c r="J5">
        <v>2</v>
      </c>
      <c r="K5">
        <v>11</v>
      </c>
      <c r="L5">
        <v>100</v>
      </c>
      <c r="M5">
        <v>44</v>
      </c>
      <c r="N5">
        <v>0.95467762599999995</v>
      </c>
      <c r="O5" t="s">
        <v>901</v>
      </c>
      <c r="P5">
        <v>22</v>
      </c>
      <c r="Q5" t="s">
        <v>894</v>
      </c>
      <c r="R5" t="s">
        <v>895</v>
      </c>
      <c r="S5">
        <v>4692769</v>
      </c>
      <c r="T5">
        <v>4692790</v>
      </c>
      <c r="U5">
        <v>0</v>
      </c>
      <c r="V5" t="s">
        <v>902</v>
      </c>
      <c r="W5" t="s">
        <v>903</v>
      </c>
      <c r="X5">
        <v>0</v>
      </c>
      <c r="Y5" t="s">
        <v>329</v>
      </c>
      <c r="Z5" s="14" t="s">
        <v>329</v>
      </c>
    </row>
    <row r="6" spans="1:26" x14ac:dyDescent="0.2">
      <c r="A6">
        <v>3058</v>
      </c>
      <c r="B6">
        <v>3.7390018710359798</v>
      </c>
      <c r="C6">
        <v>2</v>
      </c>
      <c r="D6">
        <v>100</v>
      </c>
      <c r="E6">
        <v>10</v>
      </c>
      <c r="F6">
        <v>0.5</v>
      </c>
      <c r="G6">
        <v>0.37037037037037002</v>
      </c>
      <c r="H6" t="s">
        <v>894</v>
      </c>
      <c r="I6">
        <v>0.71960121730542703</v>
      </c>
      <c r="J6">
        <v>2</v>
      </c>
      <c r="K6">
        <v>11</v>
      </c>
      <c r="L6">
        <v>100</v>
      </c>
      <c r="M6">
        <v>44</v>
      </c>
      <c r="N6">
        <v>0.95467762599999995</v>
      </c>
      <c r="O6" s="16" t="s">
        <v>904</v>
      </c>
      <c r="P6">
        <v>22</v>
      </c>
      <c r="Q6" t="s">
        <v>894</v>
      </c>
      <c r="R6" t="s">
        <v>895</v>
      </c>
      <c r="S6">
        <v>5068581</v>
      </c>
      <c r="T6">
        <v>5068602</v>
      </c>
      <c r="U6">
        <v>0</v>
      </c>
      <c r="V6" t="s">
        <v>905</v>
      </c>
      <c r="W6" t="s">
        <v>906</v>
      </c>
      <c r="X6" s="19">
        <v>1</v>
      </c>
      <c r="Y6" t="s">
        <v>975</v>
      </c>
      <c r="Z6" s="14" t="s">
        <v>976</v>
      </c>
    </row>
    <row r="7" spans="1:26" x14ac:dyDescent="0.2">
      <c r="A7">
        <v>3146</v>
      </c>
      <c r="B7">
        <v>3.8831922796828802</v>
      </c>
      <c r="C7">
        <v>2</v>
      </c>
      <c r="D7">
        <v>100</v>
      </c>
      <c r="E7">
        <v>9</v>
      </c>
      <c r="F7">
        <v>0.5</v>
      </c>
      <c r="G7">
        <v>0.42647058823529399</v>
      </c>
      <c r="H7" t="s">
        <v>894</v>
      </c>
      <c r="I7">
        <v>0.64855883040507001</v>
      </c>
      <c r="J7">
        <v>2</v>
      </c>
      <c r="K7">
        <v>20</v>
      </c>
      <c r="L7">
        <v>100</v>
      </c>
      <c r="M7">
        <v>80</v>
      </c>
      <c r="N7">
        <v>0.96964602300000002</v>
      </c>
      <c r="O7" s="16" t="s">
        <v>907</v>
      </c>
      <c r="P7">
        <v>40</v>
      </c>
      <c r="Q7" t="s">
        <v>894</v>
      </c>
      <c r="R7" t="s">
        <v>895</v>
      </c>
      <c r="S7">
        <v>5199100</v>
      </c>
      <c r="T7">
        <v>5199139</v>
      </c>
      <c r="U7">
        <v>0</v>
      </c>
      <c r="V7" t="s">
        <v>908</v>
      </c>
      <c r="W7" t="s">
        <v>909</v>
      </c>
      <c r="X7" s="19">
        <v>1</v>
      </c>
      <c r="Y7" t="s">
        <v>977</v>
      </c>
      <c r="Z7" s="14" t="s">
        <v>978</v>
      </c>
    </row>
    <row r="8" spans="1:26" x14ac:dyDescent="0.2">
      <c r="A8">
        <v>33633</v>
      </c>
      <c r="B8">
        <v>4.2344433288567203</v>
      </c>
      <c r="C8">
        <v>2</v>
      </c>
      <c r="D8">
        <v>93</v>
      </c>
      <c r="E8">
        <v>15.5</v>
      </c>
      <c r="F8">
        <v>0.5</v>
      </c>
      <c r="G8">
        <v>0.4</v>
      </c>
      <c r="H8" t="s">
        <v>894</v>
      </c>
      <c r="I8">
        <v>0.71615831027682597</v>
      </c>
      <c r="J8">
        <v>2</v>
      </c>
      <c r="K8">
        <v>16.5</v>
      </c>
      <c r="L8">
        <v>93</v>
      </c>
      <c r="M8">
        <v>59</v>
      </c>
      <c r="N8">
        <v>1.083055184</v>
      </c>
      <c r="O8" s="16" t="s">
        <v>897</v>
      </c>
      <c r="P8">
        <v>33</v>
      </c>
      <c r="Q8" t="s">
        <v>894</v>
      </c>
      <c r="R8" t="s">
        <v>910</v>
      </c>
      <c r="S8">
        <v>6044219</v>
      </c>
      <c r="T8">
        <v>6044251</v>
      </c>
      <c r="U8">
        <v>1</v>
      </c>
      <c r="V8" t="s">
        <v>911</v>
      </c>
      <c r="W8" t="s">
        <v>912</v>
      </c>
      <c r="X8">
        <v>0</v>
      </c>
      <c r="Y8" t="s">
        <v>329</v>
      </c>
      <c r="Z8" s="14" t="s">
        <v>329</v>
      </c>
    </row>
    <row r="9" spans="1:26" x14ac:dyDescent="0.2">
      <c r="A9">
        <v>37301</v>
      </c>
      <c r="B9">
        <v>4.0939730360865401</v>
      </c>
      <c r="C9">
        <v>3</v>
      </c>
      <c r="D9">
        <v>100</v>
      </c>
      <c r="E9">
        <v>6.7</v>
      </c>
      <c r="F9">
        <v>0.33333333333333298</v>
      </c>
      <c r="G9">
        <v>0.34814814814814798</v>
      </c>
      <c r="H9" t="s">
        <v>894</v>
      </c>
      <c r="I9">
        <v>0.231603028156914</v>
      </c>
      <c r="J9">
        <v>3</v>
      </c>
      <c r="K9">
        <v>6.7</v>
      </c>
      <c r="L9">
        <v>100</v>
      </c>
      <c r="M9">
        <v>40</v>
      </c>
      <c r="N9">
        <v>0.30338216200000001</v>
      </c>
      <c r="O9" s="11" t="s">
        <v>778</v>
      </c>
      <c r="P9">
        <v>20.100000000000001</v>
      </c>
      <c r="Q9" t="s">
        <v>894</v>
      </c>
      <c r="R9" t="s">
        <v>910</v>
      </c>
      <c r="S9">
        <v>9478907</v>
      </c>
      <c r="T9">
        <v>9478926</v>
      </c>
      <c r="U9">
        <v>0</v>
      </c>
      <c r="V9" t="s">
        <v>913</v>
      </c>
      <c r="W9" s="11" t="s">
        <v>914</v>
      </c>
      <c r="X9" s="19">
        <v>1</v>
      </c>
      <c r="Y9" t="s">
        <v>979</v>
      </c>
      <c r="Z9" s="14" t="s">
        <v>980</v>
      </c>
    </row>
    <row r="10" spans="1:26" x14ac:dyDescent="0.2">
      <c r="A10">
        <v>40529</v>
      </c>
      <c r="B10">
        <v>4.0738484280712397</v>
      </c>
      <c r="C10">
        <v>3</v>
      </c>
      <c r="D10">
        <v>100</v>
      </c>
      <c r="E10">
        <v>10.8</v>
      </c>
      <c r="F10">
        <v>0.33333333333333298</v>
      </c>
      <c r="G10">
        <v>0.48148148148148101</v>
      </c>
      <c r="H10" t="s">
        <v>894</v>
      </c>
      <c r="I10">
        <v>0.84327532521723103</v>
      </c>
      <c r="J10">
        <v>3</v>
      </c>
      <c r="K10">
        <v>10.3</v>
      </c>
      <c r="L10">
        <v>100</v>
      </c>
      <c r="M10">
        <v>62</v>
      </c>
      <c r="N10">
        <v>0.90424137900000001</v>
      </c>
      <c r="O10" s="11" t="s">
        <v>794</v>
      </c>
      <c r="P10">
        <v>30.9</v>
      </c>
      <c r="Q10" t="s">
        <v>894</v>
      </c>
      <c r="R10" t="s">
        <v>910</v>
      </c>
      <c r="S10">
        <v>13194214</v>
      </c>
      <c r="T10">
        <v>13194244</v>
      </c>
      <c r="U10">
        <v>0</v>
      </c>
      <c r="V10" t="s">
        <v>915</v>
      </c>
      <c r="W10" s="11" t="s">
        <v>916</v>
      </c>
      <c r="X10">
        <v>0</v>
      </c>
      <c r="Y10" t="s">
        <v>329</v>
      </c>
      <c r="Z10" s="14" t="s">
        <v>329</v>
      </c>
    </row>
    <row r="11" spans="1:26" x14ac:dyDescent="0.2">
      <c r="A11">
        <v>414</v>
      </c>
      <c r="B11">
        <v>5.26913406103652</v>
      </c>
      <c r="C11">
        <v>3</v>
      </c>
      <c r="D11">
        <v>94</v>
      </c>
      <c r="E11">
        <v>9</v>
      </c>
      <c r="F11">
        <v>0.33333333333333298</v>
      </c>
      <c r="G11">
        <v>0.30147058823529399</v>
      </c>
      <c r="H11" t="s">
        <v>894</v>
      </c>
      <c r="I11">
        <v>0.85137975512846598</v>
      </c>
      <c r="J11">
        <v>3</v>
      </c>
      <c r="K11">
        <v>13</v>
      </c>
      <c r="L11">
        <v>94</v>
      </c>
      <c r="M11">
        <v>71</v>
      </c>
      <c r="N11">
        <v>1.040881436</v>
      </c>
      <c r="O11" s="11" t="s">
        <v>778</v>
      </c>
      <c r="P11">
        <v>39</v>
      </c>
      <c r="Q11" t="s">
        <v>894</v>
      </c>
      <c r="R11" t="s">
        <v>895</v>
      </c>
      <c r="S11">
        <v>641971</v>
      </c>
      <c r="T11">
        <v>642008</v>
      </c>
      <c r="U11">
        <v>0</v>
      </c>
      <c r="V11" t="s">
        <v>917</v>
      </c>
      <c r="W11" t="s">
        <v>918</v>
      </c>
      <c r="X11">
        <v>0</v>
      </c>
      <c r="Y11" t="s">
        <v>329</v>
      </c>
      <c r="Z11" s="14" t="s">
        <v>329</v>
      </c>
    </row>
    <row r="12" spans="1:26" x14ac:dyDescent="0.2">
      <c r="A12">
        <v>42965</v>
      </c>
      <c r="B12">
        <v>4.2994477175021899</v>
      </c>
      <c r="C12">
        <v>3</v>
      </c>
      <c r="D12">
        <v>90</v>
      </c>
      <c r="E12">
        <v>9.3000000000000007</v>
      </c>
      <c r="F12">
        <v>0.33333333333333298</v>
      </c>
      <c r="G12">
        <v>0.38518518518518502</v>
      </c>
      <c r="H12" t="s">
        <v>894</v>
      </c>
      <c r="I12">
        <v>0.61473091345010999</v>
      </c>
      <c r="J12">
        <v>3</v>
      </c>
      <c r="K12">
        <v>8.3000000000000007</v>
      </c>
      <c r="L12">
        <v>90</v>
      </c>
      <c r="M12">
        <v>43</v>
      </c>
      <c r="N12">
        <v>0.43810429000000001</v>
      </c>
      <c r="O12" t="s">
        <v>919</v>
      </c>
      <c r="P12">
        <v>24.9</v>
      </c>
      <c r="Q12" t="s">
        <v>894</v>
      </c>
      <c r="R12" t="s">
        <v>910</v>
      </c>
      <c r="S12">
        <v>16824348</v>
      </c>
      <c r="T12">
        <v>16824372</v>
      </c>
      <c r="U12">
        <v>0</v>
      </c>
      <c r="V12" t="s">
        <v>920</v>
      </c>
      <c r="W12" t="s">
        <v>916</v>
      </c>
      <c r="X12" s="19">
        <v>1</v>
      </c>
      <c r="Y12" t="s">
        <v>329</v>
      </c>
      <c r="Z12" s="14" t="s">
        <v>981</v>
      </c>
    </row>
    <row r="13" spans="1:26" x14ac:dyDescent="0.2">
      <c r="A13">
        <v>43048</v>
      </c>
      <c r="B13">
        <v>4.7718331633333104</v>
      </c>
      <c r="C13">
        <v>3</v>
      </c>
      <c r="D13">
        <v>94</v>
      </c>
      <c r="E13">
        <v>9.3000000000000007</v>
      </c>
      <c r="F13">
        <v>0.33333333333333298</v>
      </c>
      <c r="G13">
        <v>0.33823529411764702</v>
      </c>
      <c r="H13" t="s">
        <v>894</v>
      </c>
      <c r="I13">
        <v>0.80350231525234805</v>
      </c>
      <c r="J13">
        <v>3</v>
      </c>
      <c r="K13">
        <v>12.3</v>
      </c>
      <c r="L13">
        <v>94</v>
      </c>
      <c r="M13">
        <v>67</v>
      </c>
      <c r="N13">
        <v>0.99976843500000001</v>
      </c>
      <c r="O13" s="11" t="s">
        <v>787</v>
      </c>
      <c r="P13">
        <v>36.9</v>
      </c>
      <c r="Q13" t="s">
        <v>894</v>
      </c>
      <c r="R13" t="s">
        <v>910</v>
      </c>
      <c r="S13">
        <v>16925770</v>
      </c>
      <c r="T13">
        <v>16925806</v>
      </c>
      <c r="U13">
        <v>0</v>
      </c>
      <c r="V13" t="s">
        <v>921</v>
      </c>
      <c r="W13" s="16" t="s">
        <v>922</v>
      </c>
      <c r="X13">
        <v>0</v>
      </c>
      <c r="Y13" t="s">
        <v>329</v>
      </c>
      <c r="Z13" s="14" t="s">
        <v>329</v>
      </c>
    </row>
    <row r="14" spans="1:26" x14ac:dyDescent="0.2">
      <c r="A14">
        <v>43538</v>
      </c>
      <c r="B14">
        <v>4.8908245703557203</v>
      </c>
      <c r="C14">
        <v>2</v>
      </c>
      <c r="D14">
        <v>90</v>
      </c>
      <c r="E14">
        <v>22.5</v>
      </c>
      <c r="F14">
        <v>0.5</v>
      </c>
      <c r="G14">
        <v>0.44444444444444398</v>
      </c>
      <c r="H14" t="s">
        <v>894</v>
      </c>
      <c r="I14">
        <v>0.66528386263599204</v>
      </c>
      <c r="J14">
        <v>2</v>
      </c>
      <c r="K14">
        <v>28.5</v>
      </c>
      <c r="L14">
        <v>90</v>
      </c>
      <c r="M14">
        <v>93</v>
      </c>
      <c r="N14">
        <v>0.88578995800000004</v>
      </c>
      <c r="O14" s="16" t="s">
        <v>897</v>
      </c>
      <c r="P14">
        <v>57</v>
      </c>
      <c r="Q14" t="s">
        <v>894</v>
      </c>
      <c r="R14" t="s">
        <v>910</v>
      </c>
      <c r="S14">
        <v>17701356</v>
      </c>
      <c r="T14">
        <v>17701411</v>
      </c>
      <c r="U14">
        <v>1</v>
      </c>
      <c r="V14" t="s">
        <v>923</v>
      </c>
      <c r="W14" t="s">
        <v>924</v>
      </c>
      <c r="X14" s="19">
        <v>1</v>
      </c>
      <c r="Y14" t="s">
        <v>982</v>
      </c>
      <c r="Z14" s="14" t="s">
        <v>983</v>
      </c>
    </row>
    <row r="15" spans="1:26" x14ac:dyDescent="0.2">
      <c r="A15">
        <v>44124</v>
      </c>
      <c r="B15">
        <v>3.91569071154596</v>
      </c>
      <c r="C15">
        <v>2</v>
      </c>
      <c r="D15">
        <v>100</v>
      </c>
      <c r="E15">
        <v>10.5</v>
      </c>
      <c r="F15">
        <v>0.5</v>
      </c>
      <c r="G15">
        <v>0.433823529411765</v>
      </c>
      <c r="H15" t="s">
        <v>894</v>
      </c>
      <c r="I15">
        <v>0.76606274324588997</v>
      </c>
      <c r="J15">
        <v>2</v>
      </c>
      <c r="K15">
        <v>10.5</v>
      </c>
      <c r="L15">
        <v>100</v>
      </c>
      <c r="M15">
        <v>42</v>
      </c>
      <c r="N15">
        <v>0.90880183800000003</v>
      </c>
      <c r="O15" s="16" t="s">
        <v>897</v>
      </c>
      <c r="P15">
        <v>21</v>
      </c>
      <c r="Q15" t="s">
        <v>894</v>
      </c>
      <c r="R15" t="s">
        <v>910</v>
      </c>
      <c r="S15">
        <v>18779484</v>
      </c>
      <c r="T15">
        <v>18779504</v>
      </c>
      <c r="U15">
        <v>0</v>
      </c>
      <c r="V15" t="s">
        <v>925</v>
      </c>
      <c r="W15" t="s">
        <v>926</v>
      </c>
      <c r="X15" s="19">
        <v>1</v>
      </c>
      <c r="Y15" t="s">
        <v>1010</v>
      </c>
      <c r="Z15" s="14" t="s">
        <v>1011</v>
      </c>
    </row>
    <row r="16" spans="1:26" x14ac:dyDescent="0.2">
      <c r="A16">
        <v>45525</v>
      </c>
      <c r="B16">
        <v>4.0893201052817396</v>
      </c>
      <c r="C16">
        <v>2</v>
      </c>
      <c r="D16">
        <v>100</v>
      </c>
      <c r="E16">
        <v>21</v>
      </c>
      <c r="F16">
        <v>0.5</v>
      </c>
      <c r="G16">
        <v>0.39705882352941202</v>
      </c>
      <c r="H16" t="s">
        <v>894</v>
      </c>
      <c r="I16">
        <v>0.80728290300653205</v>
      </c>
      <c r="J16">
        <v>2</v>
      </c>
      <c r="K16">
        <v>21</v>
      </c>
      <c r="L16">
        <v>100</v>
      </c>
      <c r="M16">
        <v>84</v>
      </c>
      <c r="N16">
        <v>0.93079319500000002</v>
      </c>
      <c r="O16" s="16" t="s">
        <v>801</v>
      </c>
      <c r="P16">
        <v>42</v>
      </c>
      <c r="Q16" t="s">
        <v>894</v>
      </c>
      <c r="R16" t="s">
        <v>927</v>
      </c>
      <c r="S16">
        <v>1514898</v>
      </c>
      <c r="T16">
        <v>1514939</v>
      </c>
      <c r="U16">
        <v>1</v>
      </c>
      <c r="V16" t="s">
        <v>928</v>
      </c>
      <c r="W16" t="s">
        <v>929</v>
      </c>
      <c r="X16">
        <v>0</v>
      </c>
      <c r="Y16" t="s">
        <v>329</v>
      </c>
      <c r="Z16" s="14" t="s">
        <v>329</v>
      </c>
    </row>
    <row r="17" spans="1:26" x14ac:dyDescent="0.2">
      <c r="A17">
        <v>45871</v>
      </c>
      <c r="B17">
        <v>7.14801701689409</v>
      </c>
      <c r="C17">
        <v>2</v>
      </c>
      <c r="D17">
        <v>100</v>
      </c>
      <c r="E17">
        <v>23.5</v>
      </c>
      <c r="F17">
        <v>0.5</v>
      </c>
      <c r="G17">
        <v>0.467153284671533</v>
      </c>
      <c r="H17" t="s">
        <v>894</v>
      </c>
      <c r="I17">
        <v>0.771245604561559</v>
      </c>
      <c r="J17">
        <v>2</v>
      </c>
      <c r="K17">
        <v>25.5</v>
      </c>
      <c r="L17">
        <v>100</v>
      </c>
      <c r="M17">
        <v>102</v>
      </c>
      <c r="N17">
        <v>0.81205906999999999</v>
      </c>
      <c r="O17" s="16" t="s">
        <v>897</v>
      </c>
      <c r="P17">
        <v>51</v>
      </c>
      <c r="Q17" t="s">
        <v>894</v>
      </c>
      <c r="R17" t="s">
        <v>927</v>
      </c>
      <c r="S17">
        <v>2132845</v>
      </c>
      <c r="T17">
        <v>2132895</v>
      </c>
      <c r="U17">
        <v>1</v>
      </c>
      <c r="V17" t="s">
        <v>930</v>
      </c>
      <c r="W17" t="s">
        <v>931</v>
      </c>
      <c r="X17" s="19">
        <v>1</v>
      </c>
      <c r="Y17" t="s">
        <v>984</v>
      </c>
      <c r="Z17" s="14" t="s">
        <v>985</v>
      </c>
    </row>
    <row r="18" spans="1:26" x14ac:dyDescent="0.2">
      <c r="A18">
        <v>51238</v>
      </c>
      <c r="B18">
        <v>4.5489373874024501</v>
      </c>
      <c r="C18">
        <v>3</v>
      </c>
      <c r="D18">
        <v>90</v>
      </c>
      <c r="E18">
        <v>8</v>
      </c>
      <c r="F18">
        <v>0.33333333333333298</v>
      </c>
      <c r="G18">
        <v>0.407407407407407</v>
      </c>
      <c r="H18" t="s">
        <v>894</v>
      </c>
      <c r="I18">
        <v>0.44969285769279999</v>
      </c>
      <c r="J18">
        <v>3</v>
      </c>
      <c r="K18">
        <v>8</v>
      </c>
      <c r="L18">
        <v>90</v>
      </c>
      <c r="M18">
        <v>41</v>
      </c>
      <c r="N18">
        <v>0.37987871899999998</v>
      </c>
      <c r="O18" s="11" t="s">
        <v>787</v>
      </c>
      <c r="P18">
        <v>24</v>
      </c>
      <c r="Q18" t="s">
        <v>894</v>
      </c>
      <c r="R18" t="s">
        <v>927</v>
      </c>
      <c r="S18">
        <v>10017494</v>
      </c>
      <c r="T18">
        <v>10017516</v>
      </c>
      <c r="U18">
        <v>0</v>
      </c>
      <c r="V18" t="s">
        <v>932</v>
      </c>
      <c r="W18" s="11" t="s">
        <v>933</v>
      </c>
      <c r="X18" s="19">
        <v>1</v>
      </c>
      <c r="Y18" t="s">
        <v>329</v>
      </c>
      <c r="Z18" s="14" t="s">
        <v>329</v>
      </c>
    </row>
    <row r="19" spans="1:26" x14ac:dyDescent="0.2">
      <c r="A19">
        <v>58651</v>
      </c>
      <c r="B19">
        <v>5.6815993986525797</v>
      </c>
      <c r="C19">
        <v>3</v>
      </c>
      <c r="D19">
        <v>100</v>
      </c>
      <c r="E19">
        <v>6</v>
      </c>
      <c r="F19">
        <v>0.33333333333333298</v>
      </c>
      <c r="G19">
        <v>0.39705882352941202</v>
      </c>
      <c r="H19" t="s">
        <v>894</v>
      </c>
      <c r="I19">
        <v>0.38613115242212798</v>
      </c>
      <c r="J19">
        <v>3</v>
      </c>
      <c r="K19">
        <v>10</v>
      </c>
      <c r="L19">
        <v>100</v>
      </c>
      <c r="M19">
        <v>60</v>
      </c>
      <c r="N19">
        <v>0.87082695300000001</v>
      </c>
      <c r="O19" s="11" t="s">
        <v>795</v>
      </c>
      <c r="P19">
        <v>30</v>
      </c>
      <c r="Q19" t="s">
        <v>894</v>
      </c>
      <c r="R19" t="s">
        <v>927</v>
      </c>
      <c r="S19">
        <v>15666247</v>
      </c>
      <c r="T19">
        <v>15666276</v>
      </c>
      <c r="U19">
        <v>0</v>
      </c>
      <c r="V19" t="s">
        <v>549</v>
      </c>
      <c r="W19" s="11" t="s">
        <v>934</v>
      </c>
      <c r="X19">
        <v>0</v>
      </c>
      <c r="Y19" t="s">
        <v>550</v>
      </c>
      <c r="Z19" s="14" t="s">
        <v>551</v>
      </c>
    </row>
    <row r="20" spans="1:26" x14ac:dyDescent="0.2">
      <c r="A20">
        <v>62492</v>
      </c>
      <c r="B20">
        <v>4.7952714695072496</v>
      </c>
      <c r="C20">
        <v>3</v>
      </c>
      <c r="D20">
        <v>100</v>
      </c>
      <c r="E20">
        <v>7.7</v>
      </c>
      <c r="F20">
        <v>0.33333333333333298</v>
      </c>
      <c r="G20">
        <v>0.38518518518518502</v>
      </c>
      <c r="H20" t="s">
        <v>894</v>
      </c>
      <c r="I20">
        <v>0.47056694610500099</v>
      </c>
      <c r="J20">
        <v>3</v>
      </c>
      <c r="K20">
        <v>17.7</v>
      </c>
      <c r="L20">
        <v>100</v>
      </c>
      <c r="M20">
        <v>106</v>
      </c>
      <c r="N20">
        <v>1.07941322</v>
      </c>
      <c r="O20" s="18" t="s">
        <v>778</v>
      </c>
      <c r="P20">
        <v>53.1</v>
      </c>
      <c r="Q20" t="s">
        <v>894</v>
      </c>
      <c r="R20" t="s">
        <v>927</v>
      </c>
      <c r="S20">
        <v>19679175</v>
      </c>
      <c r="T20">
        <v>19679227</v>
      </c>
      <c r="U20">
        <v>0</v>
      </c>
      <c r="V20" t="s">
        <v>935</v>
      </c>
      <c r="W20" s="18" t="s">
        <v>936</v>
      </c>
      <c r="X20">
        <v>0</v>
      </c>
      <c r="Y20" t="s">
        <v>986</v>
      </c>
      <c r="Z20" s="14" t="s">
        <v>987</v>
      </c>
    </row>
    <row r="21" spans="1:26" x14ac:dyDescent="0.2">
      <c r="A21">
        <v>63088</v>
      </c>
      <c r="B21">
        <v>4.3727861881538397</v>
      </c>
      <c r="C21">
        <v>3</v>
      </c>
      <c r="D21">
        <v>100</v>
      </c>
      <c r="E21">
        <v>7</v>
      </c>
      <c r="F21">
        <v>0.33333333333333298</v>
      </c>
      <c r="G21">
        <v>0.375</v>
      </c>
      <c r="H21" t="s">
        <v>894</v>
      </c>
      <c r="I21">
        <v>0.265974224107833</v>
      </c>
      <c r="J21">
        <v>3</v>
      </c>
      <c r="K21">
        <v>7</v>
      </c>
      <c r="L21">
        <v>100</v>
      </c>
      <c r="M21">
        <v>42</v>
      </c>
      <c r="N21">
        <v>0.37133964000000003</v>
      </c>
      <c r="O21" t="s">
        <v>779</v>
      </c>
      <c r="P21">
        <v>21</v>
      </c>
      <c r="Q21" t="s">
        <v>894</v>
      </c>
      <c r="R21" t="s">
        <v>927</v>
      </c>
      <c r="S21">
        <v>20648968</v>
      </c>
      <c r="T21">
        <v>20648988</v>
      </c>
      <c r="U21">
        <v>0</v>
      </c>
      <c r="V21" t="s">
        <v>937</v>
      </c>
      <c r="W21" t="s">
        <v>938</v>
      </c>
      <c r="X21">
        <v>0</v>
      </c>
      <c r="Y21" t="s">
        <v>1013</v>
      </c>
      <c r="Z21" s="14" t="s">
        <v>1012</v>
      </c>
    </row>
    <row r="22" spans="1:26" x14ac:dyDescent="0.2">
      <c r="A22">
        <v>64611</v>
      </c>
      <c r="B22">
        <v>7.4709767086133603</v>
      </c>
      <c r="C22">
        <v>2</v>
      </c>
      <c r="D22">
        <v>100</v>
      </c>
      <c r="E22">
        <v>26</v>
      </c>
      <c r="F22">
        <v>0.5</v>
      </c>
      <c r="G22">
        <v>0.43165467625899301</v>
      </c>
      <c r="H22" t="s">
        <v>894</v>
      </c>
      <c r="I22">
        <v>0.71802542607227204</v>
      </c>
      <c r="J22">
        <v>2</v>
      </c>
      <c r="K22">
        <v>31.5</v>
      </c>
      <c r="L22">
        <v>100</v>
      </c>
      <c r="M22">
        <v>126</v>
      </c>
      <c r="N22">
        <v>0.96373038700000002</v>
      </c>
      <c r="O22" s="16" t="s">
        <v>801</v>
      </c>
      <c r="P22">
        <v>63</v>
      </c>
      <c r="Q22" t="s">
        <v>894</v>
      </c>
      <c r="R22" t="s">
        <v>927</v>
      </c>
      <c r="S22">
        <v>23031087</v>
      </c>
      <c r="T22">
        <v>23031149</v>
      </c>
      <c r="U22">
        <v>0</v>
      </c>
      <c r="V22" t="s">
        <v>939</v>
      </c>
      <c r="W22" t="s">
        <v>940</v>
      </c>
      <c r="X22" s="19">
        <v>1</v>
      </c>
      <c r="Y22" t="s">
        <v>329</v>
      </c>
      <c r="Z22" s="14" t="s">
        <v>329</v>
      </c>
    </row>
    <row r="23" spans="1:26" x14ac:dyDescent="0.2">
      <c r="A23">
        <v>74867</v>
      </c>
      <c r="B23">
        <v>3.9863662576723198</v>
      </c>
      <c r="C23">
        <v>3</v>
      </c>
      <c r="D23">
        <v>100</v>
      </c>
      <c r="E23">
        <v>7.7</v>
      </c>
      <c r="F23">
        <v>0.33333333333333298</v>
      </c>
      <c r="G23">
        <v>0.33823529411764702</v>
      </c>
      <c r="H23" t="s">
        <v>894</v>
      </c>
      <c r="I23">
        <v>0.40839056136428298</v>
      </c>
      <c r="J23">
        <v>3</v>
      </c>
      <c r="K23">
        <v>10.7</v>
      </c>
      <c r="L23">
        <v>100</v>
      </c>
      <c r="M23">
        <v>64</v>
      </c>
      <c r="N23">
        <v>0.94458819500000002</v>
      </c>
      <c r="O23" s="11" t="s">
        <v>782</v>
      </c>
      <c r="P23">
        <v>32.1</v>
      </c>
      <c r="Q23" t="s">
        <v>894</v>
      </c>
      <c r="R23" t="s">
        <v>941</v>
      </c>
      <c r="S23">
        <v>8195905</v>
      </c>
      <c r="T23">
        <v>8195936</v>
      </c>
      <c r="U23">
        <v>1</v>
      </c>
      <c r="V23" t="s">
        <v>942</v>
      </c>
      <c r="W23" s="11" t="s">
        <v>943</v>
      </c>
      <c r="X23" s="19">
        <v>1</v>
      </c>
      <c r="Y23" t="s">
        <v>988</v>
      </c>
      <c r="Z23" s="14" t="s">
        <v>989</v>
      </c>
    </row>
    <row r="24" spans="1:26" x14ac:dyDescent="0.2">
      <c r="A24">
        <v>77933</v>
      </c>
      <c r="B24">
        <v>7.9700120689814504</v>
      </c>
      <c r="C24">
        <v>3</v>
      </c>
      <c r="D24">
        <v>100</v>
      </c>
      <c r="E24">
        <v>8</v>
      </c>
      <c r="F24">
        <v>0.33333333333333298</v>
      </c>
      <c r="G24">
        <v>0.44444444444444398</v>
      </c>
      <c r="H24" t="s">
        <v>894</v>
      </c>
      <c r="I24">
        <v>0.86575833296011395</v>
      </c>
      <c r="J24">
        <v>3</v>
      </c>
      <c r="K24">
        <v>8</v>
      </c>
      <c r="L24">
        <v>100</v>
      </c>
      <c r="M24">
        <v>48</v>
      </c>
      <c r="N24">
        <v>0.573207464</v>
      </c>
      <c r="O24" t="s">
        <v>800</v>
      </c>
      <c r="P24">
        <v>24</v>
      </c>
      <c r="Q24" t="s">
        <v>894</v>
      </c>
      <c r="R24" t="s">
        <v>941</v>
      </c>
      <c r="S24">
        <v>12336368</v>
      </c>
      <c r="T24">
        <v>12336391</v>
      </c>
      <c r="U24">
        <v>0</v>
      </c>
      <c r="V24" t="s">
        <v>944</v>
      </c>
      <c r="W24" t="s">
        <v>945</v>
      </c>
      <c r="X24">
        <v>0</v>
      </c>
      <c r="Y24" t="s">
        <v>329</v>
      </c>
      <c r="Z24" s="14" t="s">
        <v>329</v>
      </c>
    </row>
    <row r="25" spans="1:26" x14ac:dyDescent="0.2">
      <c r="A25">
        <v>7966</v>
      </c>
      <c r="B25">
        <v>5.4159386246111296</v>
      </c>
      <c r="C25">
        <v>3</v>
      </c>
      <c r="D25">
        <v>91</v>
      </c>
      <c r="E25">
        <v>8</v>
      </c>
      <c r="F25">
        <v>0.33333333333333298</v>
      </c>
      <c r="G25">
        <v>0.20740740740740701</v>
      </c>
      <c r="H25" t="s">
        <v>894</v>
      </c>
      <c r="I25">
        <v>0.51464972270111697</v>
      </c>
      <c r="J25">
        <v>3</v>
      </c>
      <c r="K25">
        <v>8</v>
      </c>
      <c r="L25">
        <v>91</v>
      </c>
      <c r="M25">
        <v>43</v>
      </c>
      <c r="N25">
        <v>0.39959837799999998</v>
      </c>
      <c r="O25" t="s">
        <v>946</v>
      </c>
      <c r="P25">
        <v>24</v>
      </c>
      <c r="Q25" t="s">
        <v>894</v>
      </c>
      <c r="R25" t="s">
        <v>895</v>
      </c>
      <c r="S25">
        <v>11675274</v>
      </c>
      <c r="T25">
        <v>11675298</v>
      </c>
      <c r="U25">
        <v>0</v>
      </c>
      <c r="V25" t="s">
        <v>947</v>
      </c>
      <c r="W25" t="s">
        <v>903</v>
      </c>
      <c r="X25">
        <v>0</v>
      </c>
      <c r="Y25" t="s">
        <v>329</v>
      </c>
      <c r="Z25" s="14" t="s">
        <v>990</v>
      </c>
    </row>
    <row r="26" spans="1:26" x14ac:dyDescent="0.2">
      <c r="A26">
        <v>80386</v>
      </c>
      <c r="B26">
        <v>8.7229400501570193</v>
      </c>
      <c r="C26">
        <v>3</v>
      </c>
      <c r="D26">
        <v>100</v>
      </c>
      <c r="E26">
        <v>7.5</v>
      </c>
      <c r="F26">
        <v>0.33333333333333298</v>
      </c>
      <c r="G26">
        <v>0.31111111111111101</v>
      </c>
      <c r="H26" t="s">
        <v>894</v>
      </c>
      <c r="I26">
        <v>0.66296451830988501</v>
      </c>
      <c r="J26">
        <v>3</v>
      </c>
      <c r="K26">
        <v>7</v>
      </c>
      <c r="L26">
        <v>100</v>
      </c>
      <c r="M26">
        <v>42</v>
      </c>
      <c r="N26">
        <v>0.37133964000000003</v>
      </c>
      <c r="O26" t="s">
        <v>946</v>
      </c>
      <c r="P26">
        <v>21</v>
      </c>
      <c r="Q26" t="s">
        <v>894</v>
      </c>
      <c r="R26" t="s">
        <v>941</v>
      </c>
      <c r="S26">
        <v>16422179</v>
      </c>
      <c r="T26">
        <v>16422199</v>
      </c>
      <c r="U26">
        <v>0</v>
      </c>
      <c r="V26" t="s">
        <v>948</v>
      </c>
      <c r="W26" t="s">
        <v>933</v>
      </c>
      <c r="X26">
        <v>0</v>
      </c>
      <c r="Y26" t="s">
        <v>329</v>
      </c>
      <c r="Z26" s="14" t="s">
        <v>991</v>
      </c>
    </row>
    <row r="27" spans="1:26" x14ac:dyDescent="0.2">
      <c r="A27">
        <v>81607</v>
      </c>
      <c r="B27">
        <v>9.0379610331978402</v>
      </c>
      <c r="C27">
        <v>3</v>
      </c>
      <c r="D27">
        <v>100</v>
      </c>
      <c r="E27">
        <v>6</v>
      </c>
      <c r="F27">
        <v>0.33333333333333298</v>
      </c>
      <c r="G27">
        <v>0.31851851851851898</v>
      </c>
      <c r="H27" t="s">
        <v>894</v>
      </c>
      <c r="I27">
        <v>0.63374564743263895</v>
      </c>
      <c r="J27">
        <v>3</v>
      </c>
      <c r="K27">
        <v>7</v>
      </c>
      <c r="L27">
        <v>100</v>
      </c>
      <c r="M27">
        <v>42</v>
      </c>
      <c r="N27">
        <v>0.37133964000000003</v>
      </c>
      <c r="O27" s="11" t="s">
        <v>795</v>
      </c>
      <c r="P27">
        <v>21</v>
      </c>
      <c r="Q27" t="s">
        <v>894</v>
      </c>
      <c r="R27" t="s">
        <v>941</v>
      </c>
      <c r="S27">
        <v>18243655</v>
      </c>
      <c r="T27">
        <v>18243675</v>
      </c>
      <c r="U27">
        <v>0</v>
      </c>
      <c r="V27" t="s">
        <v>949</v>
      </c>
      <c r="W27" s="16" t="s">
        <v>950</v>
      </c>
      <c r="X27">
        <v>0</v>
      </c>
      <c r="Y27" t="s">
        <v>992</v>
      </c>
      <c r="Z27" s="14" t="s">
        <v>993</v>
      </c>
    </row>
    <row r="28" spans="1:26" x14ac:dyDescent="0.2">
      <c r="A28">
        <v>81794</v>
      </c>
      <c r="B28">
        <v>4.2117295538449797</v>
      </c>
      <c r="C28">
        <v>2</v>
      </c>
      <c r="D28">
        <v>94</v>
      </c>
      <c r="E28">
        <v>13</v>
      </c>
      <c r="F28">
        <v>0.5</v>
      </c>
      <c r="G28">
        <v>0.42962962962963003</v>
      </c>
      <c r="H28" t="s">
        <v>894</v>
      </c>
      <c r="I28">
        <v>0.72010945959412698</v>
      </c>
      <c r="J28">
        <v>2</v>
      </c>
      <c r="K28">
        <v>19</v>
      </c>
      <c r="L28">
        <v>94</v>
      </c>
      <c r="M28">
        <v>69</v>
      </c>
      <c r="N28">
        <v>1.0389663570000001</v>
      </c>
      <c r="O28" s="16" t="s">
        <v>801</v>
      </c>
      <c r="P28">
        <v>38</v>
      </c>
      <c r="Q28" t="s">
        <v>894</v>
      </c>
      <c r="R28" t="s">
        <v>941</v>
      </c>
      <c r="S28">
        <v>18542659</v>
      </c>
      <c r="T28">
        <v>18542696</v>
      </c>
      <c r="U28">
        <v>0</v>
      </c>
      <c r="V28" t="s">
        <v>951</v>
      </c>
      <c r="W28" s="17" t="s">
        <v>952</v>
      </c>
      <c r="X28">
        <v>0</v>
      </c>
      <c r="Y28" t="s">
        <v>329</v>
      </c>
      <c r="Z28" s="14" t="s">
        <v>994</v>
      </c>
    </row>
    <row r="29" spans="1:26" x14ac:dyDescent="0.2">
      <c r="A29">
        <v>82777</v>
      </c>
      <c r="B29">
        <v>5.6542920026213501</v>
      </c>
      <c r="C29">
        <v>2</v>
      </c>
      <c r="D29">
        <v>92</v>
      </c>
      <c r="E29">
        <v>13.5</v>
      </c>
      <c r="F29">
        <v>0.5</v>
      </c>
      <c r="G29">
        <v>0.38518518518518502</v>
      </c>
      <c r="H29" t="s">
        <v>894</v>
      </c>
      <c r="I29">
        <v>0.81757848785675002</v>
      </c>
      <c r="J29">
        <v>2</v>
      </c>
      <c r="K29">
        <v>13.5</v>
      </c>
      <c r="L29">
        <v>92</v>
      </c>
      <c r="M29">
        <v>47</v>
      </c>
      <c r="N29">
        <v>1.0203462729999999</v>
      </c>
      <c r="O29" s="16" t="s">
        <v>907</v>
      </c>
      <c r="P29">
        <v>27</v>
      </c>
      <c r="Q29" t="s">
        <v>894</v>
      </c>
      <c r="R29" t="s">
        <v>953</v>
      </c>
      <c r="S29">
        <v>1445118</v>
      </c>
      <c r="T29">
        <v>1445143</v>
      </c>
      <c r="U29">
        <v>0</v>
      </c>
      <c r="V29" t="s">
        <v>954</v>
      </c>
      <c r="W29" t="s">
        <v>955</v>
      </c>
      <c r="X29" s="19">
        <v>1</v>
      </c>
      <c r="Y29" t="s">
        <v>995</v>
      </c>
      <c r="Z29" s="14" t="s">
        <v>996</v>
      </c>
    </row>
    <row r="30" spans="1:26" x14ac:dyDescent="0.2">
      <c r="A30">
        <v>82824</v>
      </c>
      <c r="B30">
        <v>3.8743892286619999</v>
      </c>
      <c r="C30">
        <v>2</v>
      </c>
      <c r="D30">
        <v>95</v>
      </c>
      <c r="E30">
        <v>21</v>
      </c>
      <c r="F30">
        <v>0.5</v>
      </c>
      <c r="G30">
        <v>0.36296296296296299</v>
      </c>
      <c r="H30" t="s">
        <v>894</v>
      </c>
      <c r="I30">
        <v>0.762236823760158</v>
      </c>
      <c r="J30">
        <v>2</v>
      </c>
      <c r="K30">
        <v>21</v>
      </c>
      <c r="L30">
        <v>95</v>
      </c>
      <c r="M30">
        <v>77</v>
      </c>
      <c r="N30">
        <v>0.97040634999999997</v>
      </c>
      <c r="O30" s="16" t="s">
        <v>897</v>
      </c>
      <c r="P30">
        <v>42</v>
      </c>
      <c r="Q30" t="s">
        <v>894</v>
      </c>
      <c r="R30" t="s">
        <v>953</v>
      </c>
      <c r="S30">
        <v>1507159</v>
      </c>
      <c r="T30">
        <v>1507200</v>
      </c>
      <c r="U30">
        <v>1</v>
      </c>
      <c r="V30" t="s">
        <v>956</v>
      </c>
      <c r="W30" t="s">
        <v>957</v>
      </c>
      <c r="X30" s="19">
        <v>1</v>
      </c>
      <c r="Y30" t="s">
        <v>329</v>
      </c>
      <c r="Z30" s="14" t="s">
        <v>329</v>
      </c>
    </row>
    <row r="31" spans="1:26" x14ac:dyDescent="0.2">
      <c r="A31">
        <v>83137</v>
      </c>
      <c r="B31">
        <v>6.0991470760127102</v>
      </c>
      <c r="C31">
        <v>3</v>
      </c>
      <c r="D31">
        <v>100</v>
      </c>
      <c r="E31">
        <v>7</v>
      </c>
      <c r="F31">
        <v>0.33333333333333298</v>
      </c>
      <c r="G31">
        <v>0.31111111111111101</v>
      </c>
      <c r="H31" t="s">
        <v>894</v>
      </c>
      <c r="I31">
        <v>0.36382807288598601</v>
      </c>
      <c r="J31">
        <v>3</v>
      </c>
      <c r="K31">
        <v>7</v>
      </c>
      <c r="L31">
        <v>100</v>
      </c>
      <c r="M31">
        <v>42</v>
      </c>
      <c r="N31">
        <v>0.37133964000000003</v>
      </c>
      <c r="O31" s="18" t="s">
        <v>795</v>
      </c>
      <c r="P31">
        <v>21</v>
      </c>
      <c r="Q31" t="s">
        <v>894</v>
      </c>
      <c r="R31" t="s">
        <v>953</v>
      </c>
      <c r="S31">
        <v>2046826</v>
      </c>
      <c r="T31">
        <v>2046846</v>
      </c>
      <c r="U31">
        <v>0</v>
      </c>
      <c r="V31" t="s">
        <v>958</v>
      </c>
      <c r="W31" s="18" t="s">
        <v>955</v>
      </c>
      <c r="X31" s="19">
        <v>1</v>
      </c>
      <c r="Y31" t="s">
        <v>329</v>
      </c>
      <c r="Z31" s="14" t="s">
        <v>329</v>
      </c>
    </row>
    <row r="32" spans="1:26" x14ac:dyDescent="0.2">
      <c r="A32">
        <v>83936</v>
      </c>
      <c r="B32">
        <v>4.2650327878096999</v>
      </c>
      <c r="C32">
        <v>2</v>
      </c>
      <c r="D32">
        <v>100</v>
      </c>
      <c r="E32">
        <v>4.5</v>
      </c>
      <c r="F32">
        <v>0</v>
      </c>
      <c r="G32">
        <v>0.19354838709677399</v>
      </c>
      <c r="H32" t="s">
        <v>894</v>
      </c>
      <c r="I32">
        <v>0.62674778343836801</v>
      </c>
      <c r="J32">
        <v>2</v>
      </c>
      <c r="K32">
        <v>11.5</v>
      </c>
      <c r="L32">
        <v>100</v>
      </c>
      <c r="M32">
        <v>46</v>
      </c>
      <c r="N32">
        <v>0.99357553399999998</v>
      </c>
      <c r="O32" t="s">
        <v>959</v>
      </c>
      <c r="P32">
        <v>23</v>
      </c>
      <c r="Q32" t="s">
        <v>894</v>
      </c>
      <c r="R32" t="s">
        <v>953</v>
      </c>
      <c r="S32">
        <v>3142761</v>
      </c>
      <c r="T32">
        <v>3142783</v>
      </c>
      <c r="U32">
        <v>0</v>
      </c>
      <c r="V32" t="s">
        <v>960</v>
      </c>
      <c r="W32" t="s">
        <v>961</v>
      </c>
      <c r="X32">
        <v>0</v>
      </c>
      <c r="Y32" t="s">
        <v>997</v>
      </c>
      <c r="Z32" s="14" t="s">
        <v>998</v>
      </c>
    </row>
    <row r="33" spans="1:26" x14ac:dyDescent="0.2">
      <c r="A33">
        <v>84110</v>
      </c>
      <c r="B33">
        <v>7.57573293783339</v>
      </c>
      <c r="C33">
        <v>3</v>
      </c>
      <c r="D33">
        <v>100</v>
      </c>
      <c r="E33">
        <v>6.7</v>
      </c>
      <c r="F33">
        <v>0.66666666666666696</v>
      </c>
      <c r="G33">
        <v>0.49629629629629601</v>
      </c>
      <c r="H33" t="s">
        <v>894</v>
      </c>
      <c r="I33">
        <v>0.61817663558002101</v>
      </c>
      <c r="J33">
        <v>3</v>
      </c>
      <c r="K33">
        <v>6.7</v>
      </c>
      <c r="L33">
        <v>100</v>
      </c>
      <c r="M33">
        <v>40</v>
      </c>
      <c r="N33">
        <v>0.30338216200000001</v>
      </c>
      <c r="O33" t="s">
        <v>793</v>
      </c>
      <c r="P33">
        <v>20.100000000000001</v>
      </c>
      <c r="Q33" t="s">
        <v>894</v>
      </c>
      <c r="R33" t="s">
        <v>953</v>
      </c>
      <c r="S33">
        <v>3433738</v>
      </c>
      <c r="T33">
        <v>3433757</v>
      </c>
      <c r="U33">
        <v>0</v>
      </c>
      <c r="V33" t="s">
        <v>367</v>
      </c>
      <c r="W33" t="s">
        <v>962</v>
      </c>
      <c r="X33">
        <v>0</v>
      </c>
      <c r="Y33" t="s">
        <v>329</v>
      </c>
      <c r="Z33" s="14" t="s">
        <v>329</v>
      </c>
    </row>
    <row r="34" spans="1:26" x14ac:dyDescent="0.2">
      <c r="A34">
        <v>84219</v>
      </c>
      <c r="B34">
        <v>4.4870884460786904</v>
      </c>
      <c r="C34">
        <v>3</v>
      </c>
      <c r="D34">
        <v>97</v>
      </c>
      <c r="E34">
        <v>16.7</v>
      </c>
      <c r="F34">
        <v>0.33333333333333298</v>
      </c>
      <c r="G34">
        <v>0.31111111111111101</v>
      </c>
      <c r="H34" t="s">
        <v>894</v>
      </c>
      <c r="I34">
        <v>0.77227067983749098</v>
      </c>
      <c r="J34">
        <v>3</v>
      </c>
      <c r="K34">
        <v>16.7</v>
      </c>
      <c r="L34">
        <v>97</v>
      </c>
      <c r="M34">
        <v>95</v>
      </c>
      <c r="N34">
        <v>1.102492993</v>
      </c>
      <c r="O34" t="s">
        <v>781</v>
      </c>
      <c r="P34">
        <v>50.1</v>
      </c>
      <c r="Q34" t="s">
        <v>894</v>
      </c>
      <c r="R34" t="s">
        <v>953</v>
      </c>
      <c r="S34">
        <v>3633463</v>
      </c>
      <c r="T34">
        <v>3633513</v>
      </c>
      <c r="U34">
        <v>0</v>
      </c>
      <c r="V34" t="s">
        <v>963</v>
      </c>
      <c r="W34" t="s">
        <v>964</v>
      </c>
      <c r="X34" s="19">
        <v>1</v>
      </c>
      <c r="Y34" t="s">
        <v>329</v>
      </c>
      <c r="Z34" s="14" t="s">
        <v>329</v>
      </c>
    </row>
    <row r="35" spans="1:26" x14ac:dyDescent="0.2">
      <c r="A35">
        <v>8749</v>
      </c>
      <c r="B35">
        <v>3.6998926902888201</v>
      </c>
      <c r="C35">
        <v>2</v>
      </c>
      <c r="D35">
        <v>100</v>
      </c>
      <c r="E35">
        <v>10</v>
      </c>
      <c r="F35">
        <v>0.5</v>
      </c>
      <c r="G35">
        <v>0.39259259259259299</v>
      </c>
      <c r="H35" t="s">
        <v>894</v>
      </c>
      <c r="I35">
        <v>0.71706756127886295</v>
      </c>
      <c r="J35">
        <v>2</v>
      </c>
      <c r="K35">
        <v>10</v>
      </c>
      <c r="L35">
        <v>100</v>
      </c>
      <c r="M35">
        <v>40</v>
      </c>
      <c r="N35">
        <v>0.85557703299999999</v>
      </c>
      <c r="O35" s="16" t="s">
        <v>801</v>
      </c>
      <c r="P35">
        <v>20</v>
      </c>
      <c r="Q35" t="s">
        <v>894</v>
      </c>
      <c r="R35" t="s">
        <v>895</v>
      </c>
      <c r="S35">
        <v>12361150</v>
      </c>
      <c r="T35">
        <v>12361169</v>
      </c>
      <c r="U35">
        <v>0</v>
      </c>
      <c r="V35" t="s">
        <v>965</v>
      </c>
      <c r="W35" t="s">
        <v>966</v>
      </c>
      <c r="X35">
        <v>0</v>
      </c>
      <c r="Y35" t="s">
        <v>329</v>
      </c>
      <c r="Z35" s="14" t="s">
        <v>329</v>
      </c>
    </row>
    <row r="36" spans="1:26" x14ac:dyDescent="0.2">
      <c r="A36">
        <v>87626</v>
      </c>
      <c r="B36">
        <v>9.5088282558661898</v>
      </c>
      <c r="C36">
        <v>3</v>
      </c>
      <c r="D36">
        <v>100</v>
      </c>
      <c r="E36">
        <v>7</v>
      </c>
      <c r="F36">
        <v>0.33333333333333298</v>
      </c>
      <c r="G36">
        <v>0.37037037037037002</v>
      </c>
      <c r="H36" t="s">
        <v>894</v>
      </c>
      <c r="I36">
        <v>0.58101627476370998</v>
      </c>
      <c r="J36">
        <v>3</v>
      </c>
      <c r="K36">
        <v>9</v>
      </c>
      <c r="L36">
        <v>100</v>
      </c>
      <c r="M36">
        <v>54</v>
      </c>
      <c r="N36">
        <v>0.73887373599999995</v>
      </c>
      <c r="O36" s="11" t="s">
        <v>778</v>
      </c>
      <c r="P36">
        <v>27</v>
      </c>
      <c r="Q36" t="s">
        <v>894</v>
      </c>
      <c r="R36" t="s">
        <v>953</v>
      </c>
      <c r="S36">
        <v>8547605</v>
      </c>
      <c r="T36">
        <v>8547631</v>
      </c>
      <c r="U36">
        <v>1</v>
      </c>
      <c r="V36" t="s">
        <v>967</v>
      </c>
      <c r="W36" s="11" t="s">
        <v>968</v>
      </c>
      <c r="X36" s="19">
        <v>1</v>
      </c>
      <c r="Y36" t="s">
        <v>329</v>
      </c>
      <c r="Z36" s="14" t="s">
        <v>329</v>
      </c>
    </row>
    <row r="37" spans="1:26" x14ac:dyDescent="0.2">
      <c r="A37">
        <v>95706</v>
      </c>
      <c r="B37">
        <v>4.18733698248748</v>
      </c>
      <c r="C37">
        <v>3</v>
      </c>
      <c r="D37">
        <v>100</v>
      </c>
      <c r="E37">
        <v>8</v>
      </c>
      <c r="F37">
        <v>0.33333333333333298</v>
      </c>
      <c r="G37">
        <v>0.34074074074074101</v>
      </c>
      <c r="H37" t="s">
        <v>894</v>
      </c>
      <c r="I37">
        <v>0.52702701995645695</v>
      </c>
      <c r="J37">
        <v>3</v>
      </c>
      <c r="K37">
        <v>7</v>
      </c>
      <c r="L37">
        <v>100</v>
      </c>
      <c r="M37">
        <v>42</v>
      </c>
      <c r="N37">
        <v>0.37133964000000003</v>
      </c>
      <c r="O37" t="s">
        <v>785</v>
      </c>
      <c r="P37">
        <v>21</v>
      </c>
      <c r="Q37" t="s">
        <v>894</v>
      </c>
      <c r="R37" t="s">
        <v>953</v>
      </c>
      <c r="S37">
        <v>15004737</v>
      </c>
      <c r="T37">
        <v>15004757</v>
      </c>
      <c r="U37">
        <v>0</v>
      </c>
      <c r="V37" t="s">
        <v>969</v>
      </c>
      <c r="W37" t="s">
        <v>970</v>
      </c>
      <c r="X37">
        <v>0</v>
      </c>
      <c r="Y37" t="s">
        <v>999</v>
      </c>
      <c r="Z37" s="14" t="s">
        <v>1000</v>
      </c>
    </row>
    <row r="38" spans="1:26" x14ac:dyDescent="0.2">
      <c r="A38">
        <v>97248</v>
      </c>
      <c r="B38">
        <v>4.8254531526934601</v>
      </c>
      <c r="C38">
        <v>3</v>
      </c>
      <c r="D38">
        <v>100</v>
      </c>
      <c r="E38">
        <v>6.3</v>
      </c>
      <c r="F38">
        <v>0.33333333333333298</v>
      </c>
      <c r="G38">
        <v>0.40875912408759102</v>
      </c>
      <c r="H38" t="s">
        <v>894</v>
      </c>
      <c r="I38">
        <v>0.29965985705645498</v>
      </c>
      <c r="J38">
        <v>3</v>
      </c>
      <c r="K38">
        <v>9.3000000000000007</v>
      </c>
      <c r="L38">
        <v>100</v>
      </c>
      <c r="M38">
        <v>56</v>
      </c>
      <c r="N38">
        <v>0.78187965500000001</v>
      </c>
      <c r="O38" s="11" t="s">
        <v>794</v>
      </c>
      <c r="P38">
        <v>27.9</v>
      </c>
      <c r="Q38" t="s">
        <v>894</v>
      </c>
      <c r="R38" t="s">
        <v>953</v>
      </c>
      <c r="S38">
        <v>16339929</v>
      </c>
      <c r="T38">
        <v>16339956</v>
      </c>
      <c r="U38">
        <v>0</v>
      </c>
      <c r="V38" t="s">
        <v>971</v>
      </c>
      <c r="W38" s="11" t="s">
        <v>916</v>
      </c>
      <c r="X38" s="19">
        <v>1</v>
      </c>
      <c r="Y38" t="s">
        <v>1001</v>
      </c>
      <c r="Z38" s="14" t="s">
        <v>1002</v>
      </c>
    </row>
    <row r="39" spans="1:26" x14ac:dyDescent="0.2">
      <c r="A39">
        <v>97512</v>
      </c>
      <c r="B39">
        <v>5.0387638821888698</v>
      </c>
      <c r="C39">
        <v>3</v>
      </c>
      <c r="D39">
        <v>100</v>
      </c>
      <c r="E39">
        <v>7.3</v>
      </c>
      <c r="F39">
        <v>0.33333333333333298</v>
      </c>
      <c r="G39">
        <v>0.36428571428571399</v>
      </c>
      <c r="H39" t="s">
        <v>894</v>
      </c>
      <c r="I39">
        <v>0.35864804454765398</v>
      </c>
      <c r="J39">
        <v>3</v>
      </c>
      <c r="K39">
        <v>7.3</v>
      </c>
      <c r="L39">
        <v>100</v>
      </c>
      <c r="M39">
        <v>44</v>
      </c>
      <c r="N39">
        <v>0.43583827400000003</v>
      </c>
      <c r="O39" s="11" t="s">
        <v>778</v>
      </c>
      <c r="P39">
        <v>21.9</v>
      </c>
      <c r="Q39" t="s">
        <v>894</v>
      </c>
      <c r="R39" t="s">
        <v>953</v>
      </c>
      <c r="S39">
        <v>16630726</v>
      </c>
      <c r="T39">
        <v>16630747</v>
      </c>
      <c r="U39">
        <v>0</v>
      </c>
      <c r="V39" t="s">
        <v>972</v>
      </c>
      <c r="W39" s="11" t="s">
        <v>973</v>
      </c>
      <c r="X39">
        <v>0</v>
      </c>
      <c r="Y39" t="s">
        <v>1003</v>
      </c>
      <c r="Z39" s="14" t="s">
        <v>1004</v>
      </c>
    </row>
    <row r="40" spans="1:26" x14ac:dyDescent="0.2">
      <c r="A40">
        <v>99330</v>
      </c>
      <c r="B40">
        <v>3.9043794827651701</v>
      </c>
      <c r="C40">
        <v>3</v>
      </c>
      <c r="D40">
        <v>100</v>
      </c>
      <c r="E40">
        <v>7</v>
      </c>
      <c r="F40">
        <v>0.33333333333333298</v>
      </c>
      <c r="G40">
        <v>0.32592592592592601</v>
      </c>
      <c r="H40" t="s">
        <v>894</v>
      </c>
      <c r="I40">
        <v>0.23426215898358599</v>
      </c>
      <c r="J40">
        <v>3</v>
      </c>
      <c r="K40">
        <v>7</v>
      </c>
      <c r="L40">
        <v>100</v>
      </c>
      <c r="M40">
        <v>42</v>
      </c>
      <c r="N40">
        <v>0.37133964000000003</v>
      </c>
      <c r="O40" s="18" t="s">
        <v>787</v>
      </c>
      <c r="P40">
        <v>21</v>
      </c>
      <c r="Q40" t="s">
        <v>894</v>
      </c>
      <c r="R40" t="s">
        <v>953</v>
      </c>
      <c r="S40">
        <v>18630621</v>
      </c>
      <c r="T40">
        <v>18630641</v>
      </c>
      <c r="U40">
        <v>0</v>
      </c>
      <c r="V40" t="s">
        <v>974</v>
      </c>
      <c r="W40" s="18" t="s">
        <v>940</v>
      </c>
      <c r="X40">
        <v>0</v>
      </c>
      <c r="Y40" t="s">
        <v>1005</v>
      </c>
      <c r="Z40" s="14" t="s">
        <v>1006</v>
      </c>
    </row>
  </sheetData>
  <pageMargins left="0.7" right="0.7" top="0.75" bottom="0.75" header="0.3" footer="0.3"/>
  <pageSetup orientation="portrait" horizontalDpi="0" verticalDpi="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36"/>
  <sheetViews>
    <sheetView workbookViewId="0">
      <selection activeCell="Z23" sqref="A1:Z23"/>
    </sheetView>
  </sheetViews>
  <sheetFormatPr baseColWidth="10" defaultRowHeight="16" x14ac:dyDescent="0.2"/>
  <cols>
    <col min="23" max="23" width="18" customWidth="1"/>
  </cols>
  <sheetData>
    <row r="1" spans="1:26" x14ac:dyDescent="0.2">
      <c r="A1" s="14" t="s">
        <v>760</v>
      </c>
      <c r="B1" t="s">
        <v>882</v>
      </c>
      <c r="C1" t="s">
        <v>766</v>
      </c>
      <c r="D1" t="s">
        <v>768</v>
      </c>
      <c r="E1" t="s">
        <v>1008</v>
      </c>
      <c r="F1" t="s">
        <v>883</v>
      </c>
      <c r="G1" t="s">
        <v>777</v>
      </c>
      <c r="H1" t="s">
        <v>886</v>
      </c>
      <c r="I1" t="s">
        <v>885</v>
      </c>
      <c r="J1" t="s">
        <v>766</v>
      </c>
      <c r="K1" t="s">
        <v>767</v>
      </c>
      <c r="L1" t="s">
        <v>768</v>
      </c>
      <c r="M1" t="s">
        <v>769</v>
      </c>
      <c r="N1" t="s">
        <v>770</v>
      </c>
      <c r="O1" t="s">
        <v>771</v>
      </c>
      <c r="P1" t="s">
        <v>772</v>
      </c>
      <c r="Q1" t="s">
        <v>886</v>
      </c>
      <c r="R1" t="s">
        <v>888</v>
      </c>
      <c r="S1" t="s">
        <v>889</v>
      </c>
      <c r="T1" t="s">
        <v>890</v>
      </c>
      <c r="U1" t="s">
        <v>891</v>
      </c>
      <c r="V1" t="s">
        <v>161</v>
      </c>
      <c r="W1" t="s">
        <v>892</v>
      </c>
      <c r="X1" t="s">
        <v>893</v>
      </c>
      <c r="Y1" t="s">
        <v>380</v>
      </c>
      <c r="Z1" t="s">
        <v>286</v>
      </c>
    </row>
    <row r="2" spans="1:26" x14ac:dyDescent="0.2">
      <c r="A2">
        <v>100158</v>
      </c>
      <c r="B2">
        <v>4.8042669190516598</v>
      </c>
      <c r="C2">
        <v>2</v>
      </c>
      <c r="D2">
        <v>100</v>
      </c>
      <c r="E2">
        <v>5.5</v>
      </c>
      <c r="F2">
        <v>0</v>
      </c>
      <c r="G2">
        <v>0.16911764705882401</v>
      </c>
      <c r="H2" t="s">
        <v>748</v>
      </c>
      <c r="I2">
        <v>0.53066152272443601</v>
      </c>
      <c r="J2">
        <v>2</v>
      </c>
      <c r="K2">
        <v>11.5</v>
      </c>
      <c r="L2">
        <v>100</v>
      </c>
      <c r="M2">
        <v>46</v>
      </c>
      <c r="N2">
        <v>0.99357553399999998</v>
      </c>
      <c r="O2" t="s">
        <v>959</v>
      </c>
      <c r="P2">
        <v>23</v>
      </c>
      <c r="Q2" t="s">
        <v>748</v>
      </c>
      <c r="R2" t="s">
        <v>953</v>
      </c>
      <c r="S2">
        <v>19686289</v>
      </c>
      <c r="T2">
        <v>19686311</v>
      </c>
      <c r="U2">
        <v>0</v>
      </c>
      <c r="V2" t="s">
        <v>1014</v>
      </c>
      <c r="W2" t="s">
        <v>1015</v>
      </c>
      <c r="X2">
        <v>1</v>
      </c>
      <c r="Y2" t="s">
        <v>1031</v>
      </c>
      <c r="Z2" t="s">
        <v>1032</v>
      </c>
    </row>
    <row r="3" spans="1:26" x14ac:dyDescent="0.2">
      <c r="A3">
        <v>15383</v>
      </c>
      <c r="B3">
        <v>5.3067289947682399</v>
      </c>
      <c r="C3">
        <v>3</v>
      </c>
      <c r="D3">
        <v>100</v>
      </c>
      <c r="E3">
        <v>19.8</v>
      </c>
      <c r="F3">
        <v>0.33333333333333298</v>
      </c>
      <c r="G3">
        <v>0.35555555555555601</v>
      </c>
      <c r="H3" t="s">
        <v>748</v>
      </c>
      <c r="I3">
        <v>0.99467181813114303</v>
      </c>
      <c r="J3">
        <v>3</v>
      </c>
      <c r="K3">
        <v>14.3</v>
      </c>
      <c r="L3">
        <v>100</v>
      </c>
      <c r="M3">
        <v>86</v>
      </c>
      <c r="N3">
        <v>1.122848324</v>
      </c>
      <c r="O3" t="s">
        <v>1016</v>
      </c>
      <c r="P3">
        <v>42.9</v>
      </c>
      <c r="Q3" t="s">
        <v>748</v>
      </c>
      <c r="R3" t="s">
        <v>895</v>
      </c>
      <c r="S3">
        <v>17118587</v>
      </c>
      <c r="T3">
        <v>17118629</v>
      </c>
      <c r="U3">
        <v>0</v>
      </c>
      <c r="V3" t="s">
        <v>517</v>
      </c>
      <c r="W3" t="s">
        <v>1017</v>
      </c>
      <c r="X3">
        <v>0</v>
      </c>
      <c r="Y3" t="s">
        <v>518</v>
      </c>
      <c r="Z3" t="s">
        <v>1033</v>
      </c>
    </row>
    <row r="4" spans="1:26" x14ac:dyDescent="0.2">
      <c r="A4">
        <v>16815</v>
      </c>
      <c r="B4">
        <v>4.0157188729756603</v>
      </c>
      <c r="C4">
        <v>2</v>
      </c>
      <c r="D4">
        <v>100</v>
      </c>
      <c r="E4">
        <v>7.5</v>
      </c>
      <c r="F4">
        <v>0</v>
      </c>
      <c r="G4">
        <v>0.220588235294118</v>
      </c>
      <c r="H4" t="s">
        <v>748</v>
      </c>
      <c r="I4">
        <v>0.56566246235297302</v>
      </c>
      <c r="J4">
        <v>2</v>
      </c>
      <c r="K4">
        <v>11.5</v>
      </c>
      <c r="L4">
        <v>100</v>
      </c>
      <c r="M4">
        <v>46</v>
      </c>
      <c r="N4">
        <v>0.99357553399999998</v>
      </c>
      <c r="O4" t="s">
        <v>901</v>
      </c>
      <c r="P4">
        <v>23</v>
      </c>
      <c r="Q4" t="s">
        <v>748</v>
      </c>
      <c r="R4" t="s">
        <v>895</v>
      </c>
      <c r="S4">
        <v>18577304</v>
      </c>
      <c r="T4">
        <v>18577326</v>
      </c>
      <c r="U4">
        <v>0</v>
      </c>
      <c r="V4" t="s">
        <v>523</v>
      </c>
      <c r="W4" t="s">
        <v>1018</v>
      </c>
      <c r="X4">
        <v>0</v>
      </c>
      <c r="Y4" t="s">
        <v>329</v>
      </c>
      <c r="Z4" t="s">
        <v>329</v>
      </c>
    </row>
    <row r="5" spans="1:26" x14ac:dyDescent="0.2">
      <c r="A5">
        <v>20170</v>
      </c>
      <c r="B5">
        <v>3.9315522341718898</v>
      </c>
      <c r="C5">
        <v>2</v>
      </c>
      <c r="D5">
        <v>100</v>
      </c>
      <c r="E5">
        <v>5</v>
      </c>
      <c r="F5">
        <v>0</v>
      </c>
      <c r="G5">
        <v>0.30434782608695699</v>
      </c>
      <c r="H5" t="s">
        <v>748</v>
      </c>
      <c r="I5">
        <v>0.51204689505890499</v>
      </c>
      <c r="J5">
        <v>2</v>
      </c>
      <c r="K5">
        <v>11</v>
      </c>
      <c r="L5">
        <v>100</v>
      </c>
      <c r="M5">
        <v>44</v>
      </c>
      <c r="N5">
        <v>0.95467762599999995</v>
      </c>
      <c r="O5" t="s">
        <v>901</v>
      </c>
      <c r="P5">
        <v>22</v>
      </c>
      <c r="Q5" t="s">
        <v>748</v>
      </c>
      <c r="R5" t="s">
        <v>895</v>
      </c>
      <c r="S5">
        <v>22469114</v>
      </c>
      <c r="T5">
        <v>22469135</v>
      </c>
      <c r="U5">
        <v>0</v>
      </c>
      <c r="V5" t="s">
        <v>1019</v>
      </c>
      <c r="W5" t="s">
        <v>1020</v>
      </c>
      <c r="X5">
        <v>0</v>
      </c>
      <c r="Y5" t="s">
        <v>329</v>
      </c>
      <c r="Z5" t="s">
        <v>329</v>
      </c>
    </row>
    <row r="6" spans="1:26" x14ac:dyDescent="0.2">
      <c r="A6">
        <v>23825</v>
      </c>
      <c r="B6">
        <v>4.1925786619428402</v>
      </c>
      <c r="C6">
        <v>2</v>
      </c>
      <c r="D6">
        <v>93</v>
      </c>
      <c r="E6">
        <v>21</v>
      </c>
      <c r="F6">
        <v>0.5</v>
      </c>
      <c r="G6">
        <v>0.437037037037037</v>
      </c>
      <c r="H6" t="s">
        <v>748</v>
      </c>
      <c r="I6">
        <v>0.70850549821261199</v>
      </c>
      <c r="J6">
        <v>2</v>
      </c>
      <c r="K6">
        <v>17</v>
      </c>
      <c r="L6">
        <v>93</v>
      </c>
      <c r="M6">
        <v>61</v>
      </c>
      <c r="N6">
        <v>1.079669534</v>
      </c>
      <c r="O6" t="s">
        <v>907</v>
      </c>
      <c r="P6">
        <v>34</v>
      </c>
      <c r="Q6" t="s">
        <v>748</v>
      </c>
      <c r="R6" t="s">
        <v>895</v>
      </c>
      <c r="S6">
        <v>27353283</v>
      </c>
      <c r="T6">
        <v>27353316</v>
      </c>
      <c r="U6">
        <v>0</v>
      </c>
      <c r="V6" t="s">
        <v>525</v>
      </c>
      <c r="W6" t="s">
        <v>1015</v>
      </c>
      <c r="X6">
        <v>0</v>
      </c>
      <c r="Y6" t="s">
        <v>329</v>
      </c>
      <c r="Z6" t="s">
        <v>329</v>
      </c>
    </row>
    <row r="7" spans="1:26" x14ac:dyDescent="0.2">
      <c r="A7">
        <v>25646</v>
      </c>
      <c r="B7">
        <v>3.9357605207467499</v>
      </c>
      <c r="C7">
        <v>2</v>
      </c>
      <c r="D7">
        <v>100</v>
      </c>
      <c r="E7">
        <v>6</v>
      </c>
      <c r="F7">
        <v>0</v>
      </c>
      <c r="G7">
        <v>0.25925925925925902</v>
      </c>
      <c r="H7" t="s">
        <v>748</v>
      </c>
      <c r="I7">
        <v>0.43702453430216198</v>
      </c>
      <c r="J7">
        <v>2</v>
      </c>
      <c r="K7">
        <v>17</v>
      </c>
      <c r="L7">
        <v>100</v>
      </c>
      <c r="M7">
        <v>68</v>
      </c>
      <c r="N7">
        <v>1.073475001</v>
      </c>
      <c r="O7" t="s">
        <v>959</v>
      </c>
      <c r="P7">
        <v>34</v>
      </c>
      <c r="Q7" t="s">
        <v>748</v>
      </c>
      <c r="R7" t="s">
        <v>895</v>
      </c>
      <c r="S7">
        <v>30134291</v>
      </c>
      <c r="T7">
        <v>30134324</v>
      </c>
      <c r="U7">
        <v>0</v>
      </c>
      <c r="V7" t="s">
        <v>1021</v>
      </c>
      <c r="W7" t="s">
        <v>1022</v>
      </c>
      <c r="X7">
        <v>0</v>
      </c>
      <c r="Y7" t="s">
        <v>1034</v>
      </c>
      <c r="Z7" t="s">
        <v>1035</v>
      </c>
    </row>
    <row r="8" spans="1:26" x14ac:dyDescent="0.2">
      <c r="A8">
        <v>299</v>
      </c>
      <c r="B8">
        <v>5.1712909706076902</v>
      </c>
      <c r="C8">
        <v>2</v>
      </c>
      <c r="D8">
        <v>94</v>
      </c>
      <c r="E8">
        <v>16</v>
      </c>
      <c r="F8">
        <v>0</v>
      </c>
      <c r="G8">
        <v>0.25735294117647101</v>
      </c>
      <c r="H8" t="s">
        <v>748</v>
      </c>
      <c r="I8">
        <v>0.73656906741685302</v>
      </c>
      <c r="J8">
        <v>2</v>
      </c>
      <c r="K8">
        <v>19</v>
      </c>
      <c r="L8">
        <v>94</v>
      </c>
      <c r="M8">
        <v>69</v>
      </c>
      <c r="N8">
        <v>1.0389663570000001</v>
      </c>
      <c r="O8" t="s">
        <v>901</v>
      </c>
      <c r="P8">
        <v>38</v>
      </c>
      <c r="Q8" t="s">
        <v>748</v>
      </c>
      <c r="R8" t="s">
        <v>895</v>
      </c>
      <c r="S8">
        <v>505763</v>
      </c>
      <c r="T8">
        <v>505800</v>
      </c>
      <c r="U8">
        <v>0</v>
      </c>
      <c r="V8" t="s">
        <v>530</v>
      </c>
      <c r="W8" t="s">
        <v>1020</v>
      </c>
      <c r="X8">
        <v>1</v>
      </c>
      <c r="Y8" t="s">
        <v>329</v>
      </c>
      <c r="Z8" t="s">
        <v>329</v>
      </c>
    </row>
    <row r="9" spans="1:26" x14ac:dyDescent="0.2">
      <c r="A9">
        <v>36745</v>
      </c>
      <c r="B9">
        <v>5.2729920231391301</v>
      </c>
      <c r="C9">
        <v>2</v>
      </c>
      <c r="D9">
        <v>92</v>
      </c>
      <c r="E9">
        <v>21.5</v>
      </c>
      <c r="F9">
        <v>0.5</v>
      </c>
      <c r="G9">
        <v>0.40875912408759102</v>
      </c>
      <c r="H9" t="s">
        <v>748</v>
      </c>
      <c r="I9">
        <v>0.74938821352365903</v>
      </c>
      <c r="J9">
        <v>2</v>
      </c>
      <c r="K9">
        <v>26.5</v>
      </c>
      <c r="L9">
        <v>92</v>
      </c>
      <c r="M9">
        <v>92</v>
      </c>
      <c r="N9">
        <v>0.87226621900000001</v>
      </c>
      <c r="O9" t="s">
        <v>801</v>
      </c>
      <c r="P9">
        <v>53</v>
      </c>
      <c r="Q9" t="s">
        <v>748</v>
      </c>
      <c r="R9" t="s">
        <v>910</v>
      </c>
      <c r="S9">
        <v>8740310</v>
      </c>
      <c r="T9">
        <v>8740362</v>
      </c>
      <c r="U9">
        <v>1</v>
      </c>
      <c r="V9" t="s">
        <v>534</v>
      </c>
      <c r="W9" t="s">
        <v>1023</v>
      </c>
      <c r="X9">
        <v>0</v>
      </c>
      <c r="Y9" t="s">
        <v>329</v>
      </c>
      <c r="Z9" t="s">
        <v>535</v>
      </c>
    </row>
    <row r="10" spans="1:26" x14ac:dyDescent="0.2">
      <c r="A10">
        <v>44040</v>
      </c>
      <c r="B10">
        <v>3.7015380324695402</v>
      </c>
      <c r="C10">
        <v>2</v>
      </c>
      <c r="D10">
        <v>100</v>
      </c>
      <c r="E10">
        <v>6</v>
      </c>
      <c r="F10">
        <v>0</v>
      </c>
      <c r="G10">
        <v>0.2</v>
      </c>
      <c r="H10" t="s">
        <v>748</v>
      </c>
      <c r="I10">
        <v>0.42147343717323199</v>
      </c>
      <c r="J10">
        <v>2</v>
      </c>
      <c r="K10">
        <v>11</v>
      </c>
      <c r="L10">
        <v>100</v>
      </c>
      <c r="M10">
        <v>44</v>
      </c>
      <c r="N10">
        <v>0.95467762599999995</v>
      </c>
      <c r="O10" t="s">
        <v>959</v>
      </c>
      <c r="P10">
        <v>22</v>
      </c>
      <c r="Q10" t="s">
        <v>748</v>
      </c>
      <c r="R10" t="s">
        <v>910</v>
      </c>
      <c r="S10">
        <v>18600559</v>
      </c>
      <c r="T10">
        <v>18600580</v>
      </c>
      <c r="U10">
        <v>0</v>
      </c>
      <c r="V10" t="s">
        <v>1024</v>
      </c>
      <c r="W10" t="s">
        <v>1020</v>
      </c>
      <c r="X10">
        <v>0</v>
      </c>
      <c r="Y10" t="s">
        <v>1036</v>
      </c>
      <c r="Z10" t="s">
        <v>1037</v>
      </c>
    </row>
    <row r="11" spans="1:26" x14ac:dyDescent="0.2">
      <c r="A11">
        <v>44831</v>
      </c>
      <c r="B11">
        <v>5.3494638924745903</v>
      </c>
      <c r="C11">
        <v>3</v>
      </c>
      <c r="D11">
        <v>100</v>
      </c>
      <c r="E11">
        <v>6.7</v>
      </c>
      <c r="F11">
        <v>0.33333333333333298</v>
      </c>
      <c r="G11">
        <v>0.27407407407407403</v>
      </c>
      <c r="H11" t="s">
        <v>748</v>
      </c>
      <c r="I11">
        <v>0.30461439795227602</v>
      </c>
      <c r="J11">
        <v>3</v>
      </c>
      <c r="K11">
        <v>6.7</v>
      </c>
      <c r="L11">
        <v>100</v>
      </c>
      <c r="M11">
        <v>40</v>
      </c>
      <c r="N11">
        <v>0.30338216200000001</v>
      </c>
      <c r="O11" t="s">
        <v>919</v>
      </c>
      <c r="P11">
        <v>20.100000000000001</v>
      </c>
      <c r="Q11" t="s">
        <v>748</v>
      </c>
      <c r="R11" t="s">
        <v>927</v>
      </c>
      <c r="S11">
        <v>301682</v>
      </c>
      <c r="T11">
        <v>301701</v>
      </c>
      <c r="U11">
        <v>0</v>
      </c>
      <c r="V11" t="s">
        <v>538</v>
      </c>
      <c r="W11" t="s">
        <v>1015</v>
      </c>
      <c r="X11">
        <v>0</v>
      </c>
      <c r="Y11" t="s">
        <v>329</v>
      </c>
      <c r="Z11" t="s">
        <v>329</v>
      </c>
    </row>
    <row r="12" spans="1:26" x14ac:dyDescent="0.2">
      <c r="A12">
        <v>45122</v>
      </c>
      <c r="B12">
        <v>3.69275465703234</v>
      </c>
      <c r="C12">
        <v>2</v>
      </c>
      <c r="D12">
        <v>100</v>
      </c>
      <c r="E12">
        <v>6.5</v>
      </c>
      <c r="F12">
        <v>0</v>
      </c>
      <c r="G12">
        <v>0.23703703703703699</v>
      </c>
      <c r="H12" t="s">
        <v>748</v>
      </c>
      <c r="I12">
        <v>0.43321615701649002</v>
      </c>
      <c r="J12">
        <v>2</v>
      </c>
      <c r="K12">
        <v>12.5</v>
      </c>
      <c r="L12">
        <v>100</v>
      </c>
      <c r="M12">
        <v>50</v>
      </c>
      <c r="N12">
        <v>1.0519673860000001</v>
      </c>
      <c r="O12" t="s">
        <v>959</v>
      </c>
      <c r="P12">
        <v>25</v>
      </c>
      <c r="Q12" t="s">
        <v>748</v>
      </c>
      <c r="R12" t="s">
        <v>927</v>
      </c>
      <c r="S12">
        <v>843881</v>
      </c>
      <c r="T12">
        <v>843905</v>
      </c>
      <c r="U12">
        <v>0</v>
      </c>
      <c r="V12" t="s">
        <v>1025</v>
      </c>
      <c r="W12" t="s">
        <v>1020</v>
      </c>
      <c r="X12">
        <v>0</v>
      </c>
      <c r="Y12" t="s">
        <v>1038</v>
      </c>
      <c r="Z12" t="s">
        <v>1039</v>
      </c>
    </row>
    <row r="13" spans="1:26" x14ac:dyDescent="0.2">
      <c r="A13">
        <v>52977</v>
      </c>
      <c r="B13">
        <v>4.2743865932932703</v>
      </c>
      <c r="C13">
        <v>3</v>
      </c>
      <c r="D13">
        <v>100</v>
      </c>
      <c r="E13">
        <v>6.7</v>
      </c>
      <c r="F13">
        <v>0.33333333333333298</v>
      </c>
      <c r="G13">
        <v>0.32352941176470601</v>
      </c>
      <c r="H13" t="s">
        <v>748</v>
      </c>
      <c r="I13">
        <v>0.241255105610061</v>
      </c>
      <c r="J13">
        <v>3</v>
      </c>
      <c r="K13">
        <v>6.7</v>
      </c>
      <c r="L13">
        <v>100</v>
      </c>
      <c r="M13">
        <v>40</v>
      </c>
      <c r="N13">
        <v>0.30338216200000001</v>
      </c>
      <c r="O13" t="s">
        <v>919</v>
      </c>
      <c r="P13">
        <v>20.100000000000001</v>
      </c>
      <c r="Q13" t="s">
        <v>748</v>
      </c>
      <c r="R13" t="s">
        <v>927</v>
      </c>
      <c r="S13">
        <v>11264440</v>
      </c>
      <c r="T13">
        <v>11264459</v>
      </c>
      <c r="U13">
        <v>0</v>
      </c>
      <c r="V13" t="s">
        <v>540</v>
      </c>
      <c r="W13" t="s">
        <v>1020</v>
      </c>
      <c r="X13">
        <v>0</v>
      </c>
      <c r="Y13" t="s">
        <v>541</v>
      </c>
      <c r="Z13" t="s">
        <v>542</v>
      </c>
    </row>
    <row r="14" spans="1:26" x14ac:dyDescent="0.2">
      <c r="A14">
        <v>5792</v>
      </c>
      <c r="B14">
        <v>4.52899990560676</v>
      </c>
      <c r="C14">
        <v>2</v>
      </c>
      <c r="D14">
        <v>92</v>
      </c>
      <c r="E14">
        <v>8.5</v>
      </c>
      <c r="F14">
        <v>0.5</v>
      </c>
      <c r="G14">
        <v>0.407407407407407</v>
      </c>
      <c r="H14" t="s">
        <v>748</v>
      </c>
      <c r="I14">
        <v>0.612887949893824</v>
      </c>
      <c r="J14">
        <v>2</v>
      </c>
      <c r="K14">
        <v>14.5</v>
      </c>
      <c r="L14">
        <v>92</v>
      </c>
      <c r="M14">
        <v>51</v>
      </c>
      <c r="N14">
        <v>1.056875295</v>
      </c>
      <c r="O14" t="s">
        <v>904</v>
      </c>
      <c r="P14">
        <v>29</v>
      </c>
      <c r="Q14" t="s">
        <v>748</v>
      </c>
      <c r="R14" t="s">
        <v>895</v>
      </c>
      <c r="S14">
        <v>9023890</v>
      </c>
      <c r="T14">
        <v>9023918</v>
      </c>
      <c r="U14">
        <v>0</v>
      </c>
      <c r="V14" t="s">
        <v>543</v>
      </c>
      <c r="W14" t="s">
        <v>1020</v>
      </c>
      <c r="X14">
        <v>1</v>
      </c>
      <c r="Y14" t="s">
        <v>544</v>
      </c>
      <c r="Z14" t="s">
        <v>545</v>
      </c>
    </row>
    <row r="15" spans="1:26" x14ac:dyDescent="0.2">
      <c r="A15">
        <v>58132</v>
      </c>
      <c r="B15">
        <v>13.042591893689201</v>
      </c>
      <c r="C15">
        <v>2</v>
      </c>
      <c r="D15">
        <v>100</v>
      </c>
      <c r="E15">
        <v>28.5</v>
      </c>
      <c r="F15">
        <v>0</v>
      </c>
      <c r="G15">
        <v>0.21290322580645199</v>
      </c>
      <c r="H15" t="s">
        <v>748</v>
      </c>
      <c r="I15">
        <v>1.0068387341035001</v>
      </c>
      <c r="J15">
        <v>2</v>
      </c>
      <c r="K15">
        <v>13.5</v>
      </c>
      <c r="L15">
        <v>100</v>
      </c>
      <c r="M15">
        <v>54</v>
      </c>
      <c r="N15">
        <v>1.0871066439999999</v>
      </c>
      <c r="O15" t="s">
        <v>959</v>
      </c>
      <c r="P15">
        <v>27</v>
      </c>
      <c r="Q15" t="s">
        <v>748</v>
      </c>
      <c r="R15" t="s">
        <v>927</v>
      </c>
      <c r="S15">
        <v>15224124</v>
      </c>
      <c r="T15">
        <v>15224150</v>
      </c>
      <c r="U15">
        <v>0</v>
      </c>
      <c r="V15" t="s">
        <v>546</v>
      </c>
      <c r="W15" t="s">
        <v>1020</v>
      </c>
      <c r="X15">
        <v>0</v>
      </c>
      <c r="Y15" t="s">
        <v>547</v>
      </c>
      <c r="Z15" t="s">
        <v>548</v>
      </c>
    </row>
    <row r="16" spans="1:26" x14ac:dyDescent="0.2">
      <c r="A16">
        <v>61022</v>
      </c>
      <c r="B16">
        <v>6.5686208564665298</v>
      </c>
      <c r="C16">
        <v>2</v>
      </c>
      <c r="D16">
        <v>95</v>
      </c>
      <c r="E16">
        <v>24.5</v>
      </c>
      <c r="F16">
        <v>0.5</v>
      </c>
      <c r="G16">
        <v>0.42962962962963003</v>
      </c>
      <c r="H16" t="s">
        <v>748</v>
      </c>
      <c r="I16">
        <v>0.72562013861433305</v>
      </c>
      <c r="J16">
        <v>2</v>
      </c>
      <c r="K16">
        <v>25.5</v>
      </c>
      <c r="L16">
        <v>95</v>
      </c>
      <c r="M16">
        <v>95</v>
      </c>
      <c r="N16">
        <v>0.85202962000000004</v>
      </c>
      <c r="O16" t="s">
        <v>801</v>
      </c>
      <c r="P16">
        <v>51</v>
      </c>
      <c r="Q16" t="s">
        <v>748</v>
      </c>
      <c r="R16" t="s">
        <v>927</v>
      </c>
      <c r="S16">
        <v>17678486</v>
      </c>
      <c r="T16">
        <v>17678536</v>
      </c>
      <c r="U16">
        <v>0</v>
      </c>
      <c r="V16" t="s">
        <v>552</v>
      </c>
      <c r="W16" t="s">
        <v>1015</v>
      </c>
      <c r="X16">
        <v>1</v>
      </c>
      <c r="Y16" t="s">
        <v>329</v>
      </c>
      <c r="Z16" t="s">
        <v>329</v>
      </c>
    </row>
    <row r="17" spans="1:27" x14ac:dyDescent="0.2">
      <c r="A17">
        <v>61673</v>
      </c>
      <c r="B17">
        <v>3.8967702088145901</v>
      </c>
      <c r="C17">
        <v>4</v>
      </c>
      <c r="D17">
        <v>100</v>
      </c>
      <c r="E17">
        <v>6.2</v>
      </c>
      <c r="F17">
        <v>0.25</v>
      </c>
      <c r="G17">
        <v>0.37777777777777799</v>
      </c>
      <c r="H17" t="s">
        <v>748</v>
      </c>
      <c r="I17">
        <v>0.33159626823885502</v>
      </c>
      <c r="J17">
        <v>4</v>
      </c>
      <c r="K17">
        <v>6.2</v>
      </c>
      <c r="L17">
        <v>100</v>
      </c>
      <c r="M17">
        <v>50</v>
      </c>
      <c r="N17">
        <v>0.19171503100000001</v>
      </c>
      <c r="O17" t="s">
        <v>1026</v>
      </c>
      <c r="P17">
        <v>24.8</v>
      </c>
      <c r="Q17" t="s">
        <v>748</v>
      </c>
      <c r="R17" t="s">
        <v>927</v>
      </c>
      <c r="S17">
        <v>18578451</v>
      </c>
      <c r="T17">
        <v>18578475</v>
      </c>
      <c r="U17">
        <v>0</v>
      </c>
      <c r="V17" t="s">
        <v>1027</v>
      </c>
      <c r="W17" t="s">
        <v>1020</v>
      </c>
      <c r="X17">
        <v>0</v>
      </c>
      <c r="Y17" t="s">
        <v>1040</v>
      </c>
      <c r="Z17" t="s">
        <v>1041</v>
      </c>
    </row>
    <row r="18" spans="1:27" x14ac:dyDescent="0.2">
      <c r="A18">
        <v>6339</v>
      </c>
      <c r="B18">
        <v>3.7251331435521902</v>
      </c>
      <c r="C18">
        <v>3</v>
      </c>
      <c r="D18">
        <v>100</v>
      </c>
      <c r="E18">
        <v>7.3</v>
      </c>
      <c r="F18">
        <v>0.33333333333333298</v>
      </c>
      <c r="G18">
        <v>0.33333333333333298</v>
      </c>
      <c r="H18" t="s">
        <v>748</v>
      </c>
      <c r="I18">
        <v>0.274718702516767</v>
      </c>
      <c r="J18">
        <v>3</v>
      </c>
      <c r="K18">
        <v>8.3000000000000007</v>
      </c>
      <c r="L18">
        <v>100</v>
      </c>
      <c r="M18">
        <v>50</v>
      </c>
      <c r="N18">
        <v>0.62660039000000001</v>
      </c>
      <c r="O18" t="s">
        <v>778</v>
      </c>
      <c r="P18">
        <v>24.9</v>
      </c>
      <c r="Q18" t="s">
        <v>748</v>
      </c>
      <c r="R18" t="s">
        <v>895</v>
      </c>
      <c r="S18">
        <v>9774378</v>
      </c>
      <c r="T18">
        <v>9774402</v>
      </c>
      <c r="U18">
        <v>0</v>
      </c>
      <c r="V18" t="s">
        <v>554</v>
      </c>
      <c r="W18" t="s">
        <v>1028</v>
      </c>
      <c r="X18">
        <v>0</v>
      </c>
      <c r="Y18" t="s">
        <v>555</v>
      </c>
      <c r="Z18" t="s">
        <v>556</v>
      </c>
    </row>
    <row r="19" spans="1:27" x14ac:dyDescent="0.2">
      <c r="A19">
        <v>6396</v>
      </c>
      <c r="B19">
        <v>6.1672721509533597</v>
      </c>
      <c r="C19">
        <v>3</v>
      </c>
      <c r="D19">
        <v>100</v>
      </c>
      <c r="E19">
        <v>7.3</v>
      </c>
      <c r="F19">
        <v>0.33333333333333298</v>
      </c>
      <c r="G19">
        <v>0.40875912408759102</v>
      </c>
      <c r="H19" t="s">
        <v>748</v>
      </c>
      <c r="I19">
        <v>0.43548545902689201</v>
      </c>
      <c r="J19">
        <v>3</v>
      </c>
      <c r="K19">
        <v>7.3</v>
      </c>
      <c r="L19">
        <v>100</v>
      </c>
      <c r="M19">
        <v>44</v>
      </c>
      <c r="N19">
        <v>0.43583827400000003</v>
      </c>
      <c r="O19" t="s">
        <v>778</v>
      </c>
      <c r="P19">
        <v>21.9</v>
      </c>
      <c r="Q19" t="s">
        <v>748</v>
      </c>
      <c r="R19" t="s">
        <v>895</v>
      </c>
      <c r="S19">
        <v>9851859</v>
      </c>
      <c r="T19">
        <v>9851880</v>
      </c>
      <c r="U19">
        <v>0</v>
      </c>
      <c r="V19" t="s">
        <v>557</v>
      </c>
      <c r="W19" t="s">
        <v>1015</v>
      </c>
      <c r="X19">
        <v>0</v>
      </c>
      <c r="Y19" t="s">
        <v>558</v>
      </c>
      <c r="Z19" t="s">
        <v>559</v>
      </c>
    </row>
    <row r="20" spans="1:27" x14ac:dyDescent="0.2">
      <c r="A20">
        <v>7358</v>
      </c>
      <c r="B20">
        <v>6.0973810881926402</v>
      </c>
      <c r="C20">
        <v>3</v>
      </c>
      <c r="D20">
        <v>91</v>
      </c>
      <c r="E20">
        <v>8.6999999999999993</v>
      </c>
      <c r="F20">
        <v>0.33333333333333298</v>
      </c>
      <c r="G20">
        <v>0.28888888888888897</v>
      </c>
      <c r="H20" t="s">
        <v>748</v>
      </c>
      <c r="I20">
        <v>0.74588209591228005</v>
      </c>
      <c r="J20">
        <v>3</v>
      </c>
      <c r="K20">
        <v>8.6999999999999993</v>
      </c>
      <c r="L20">
        <v>91</v>
      </c>
      <c r="M20">
        <v>45</v>
      </c>
      <c r="N20">
        <v>0.53029330399999997</v>
      </c>
      <c r="O20" t="s">
        <v>787</v>
      </c>
      <c r="P20">
        <v>26.1</v>
      </c>
      <c r="Q20" t="s">
        <v>748</v>
      </c>
      <c r="R20" t="s">
        <v>895</v>
      </c>
      <c r="S20">
        <v>11087597</v>
      </c>
      <c r="T20">
        <v>11087622</v>
      </c>
      <c r="U20">
        <v>0</v>
      </c>
      <c r="V20" t="s">
        <v>563</v>
      </c>
      <c r="W20" t="s">
        <v>1015</v>
      </c>
      <c r="X20">
        <v>0</v>
      </c>
      <c r="Y20" t="s">
        <v>564</v>
      </c>
      <c r="Z20" t="s">
        <v>565</v>
      </c>
    </row>
    <row r="21" spans="1:27" x14ac:dyDescent="0.2">
      <c r="A21">
        <v>76199</v>
      </c>
      <c r="B21">
        <v>3.71947424831365</v>
      </c>
      <c r="C21">
        <v>2</v>
      </c>
      <c r="D21">
        <v>100</v>
      </c>
      <c r="E21">
        <v>6</v>
      </c>
      <c r="F21">
        <v>0</v>
      </c>
      <c r="G21">
        <v>0.266666666666667</v>
      </c>
      <c r="H21" t="s">
        <v>748</v>
      </c>
      <c r="I21">
        <v>0.42031913511614999</v>
      </c>
      <c r="J21">
        <v>2</v>
      </c>
      <c r="K21">
        <v>12</v>
      </c>
      <c r="L21">
        <v>100</v>
      </c>
      <c r="M21">
        <v>48</v>
      </c>
      <c r="N21">
        <v>1.0258760140000001</v>
      </c>
      <c r="O21" t="s">
        <v>901</v>
      </c>
      <c r="P21">
        <v>24</v>
      </c>
      <c r="Q21" t="s">
        <v>748</v>
      </c>
      <c r="R21" t="s">
        <v>941</v>
      </c>
      <c r="S21">
        <v>9985391</v>
      </c>
      <c r="T21">
        <v>9985414</v>
      </c>
      <c r="U21">
        <v>0</v>
      </c>
      <c r="V21" t="s">
        <v>1029</v>
      </c>
      <c r="W21" t="s">
        <v>1015</v>
      </c>
      <c r="X21">
        <v>0</v>
      </c>
      <c r="Y21" t="s">
        <v>329</v>
      </c>
      <c r="Z21" t="s">
        <v>1042</v>
      </c>
    </row>
    <row r="22" spans="1:27" x14ac:dyDescent="0.2">
      <c r="A22">
        <v>76533</v>
      </c>
      <c r="B22">
        <v>6.8433513451471804</v>
      </c>
      <c r="C22">
        <v>2</v>
      </c>
      <c r="D22">
        <v>92</v>
      </c>
      <c r="E22">
        <v>13.5</v>
      </c>
      <c r="F22">
        <v>0.5</v>
      </c>
      <c r="G22">
        <v>0.37037037037037002</v>
      </c>
      <c r="H22" t="s">
        <v>748</v>
      </c>
      <c r="I22">
        <v>0.91540019814556095</v>
      </c>
      <c r="J22">
        <v>2</v>
      </c>
      <c r="K22">
        <v>14.5</v>
      </c>
      <c r="L22">
        <v>92</v>
      </c>
      <c r="M22">
        <v>51</v>
      </c>
      <c r="N22">
        <v>1.056875295</v>
      </c>
      <c r="O22" t="s">
        <v>897</v>
      </c>
      <c r="P22">
        <v>29</v>
      </c>
      <c r="Q22" t="s">
        <v>748</v>
      </c>
      <c r="R22" t="s">
        <v>941</v>
      </c>
      <c r="S22">
        <v>10417310</v>
      </c>
      <c r="T22">
        <v>10417338</v>
      </c>
      <c r="U22">
        <v>0</v>
      </c>
      <c r="V22" t="s">
        <v>566</v>
      </c>
      <c r="W22" t="s">
        <v>1015</v>
      </c>
      <c r="X22">
        <v>0</v>
      </c>
      <c r="Y22" t="s">
        <v>567</v>
      </c>
      <c r="Z22" t="s">
        <v>568</v>
      </c>
    </row>
    <row r="23" spans="1:27" x14ac:dyDescent="0.2">
      <c r="A23">
        <v>8420</v>
      </c>
      <c r="B23">
        <v>4.1726745975954502</v>
      </c>
      <c r="C23">
        <v>3</v>
      </c>
      <c r="D23">
        <v>100</v>
      </c>
      <c r="E23">
        <v>5.7</v>
      </c>
      <c r="F23">
        <v>0.33333333333333298</v>
      </c>
      <c r="G23">
        <v>0.36296296296296299</v>
      </c>
      <c r="H23" t="s">
        <v>748</v>
      </c>
      <c r="I23">
        <v>0.300075150101003</v>
      </c>
      <c r="J23">
        <v>3</v>
      </c>
      <c r="K23">
        <v>7.7</v>
      </c>
      <c r="L23">
        <v>100</v>
      </c>
      <c r="M23">
        <v>46</v>
      </c>
      <c r="N23">
        <v>0.51655446500000002</v>
      </c>
      <c r="O23" t="s">
        <v>946</v>
      </c>
      <c r="P23">
        <v>23.1</v>
      </c>
      <c r="Q23" t="s">
        <v>748</v>
      </c>
      <c r="R23" t="s">
        <v>895</v>
      </c>
      <c r="S23">
        <v>12030151</v>
      </c>
      <c r="T23">
        <v>12030173</v>
      </c>
      <c r="U23">
        <v>0</v>
      </c>
      <c r="V23" t="s">
        <v>1030</v>
      </c>
      <c r="W23" t="s">
        <v>1020</v>
      </c>
      <c r="X23">
        <v>0</v>
      </c>
      <c r="Y23" t="s">
        <v>329</v>
      </c>
      <c r="Z23" t="s">
        <v>1043</v>
      </c>
    </row>
    <row r="26" spans="1:27" x14ac:dyDescent="0.2">
      <c r="O26" t="s">
        <v>1044</v>
      </c>
    </row>
    <row r="28" spans="1:27" x14ac:dyDescent="0.2">
      <c r="O28" s="14"/>
    </row>
    <row r="29" spans="1:27" x14ac:dyDescent="0.2">
      <c r="O29" t="s">
        <v>919</v>
      </c>
      <c r="P29" t="s">
        <v>904</v>
      </c>
      <c r="Q29" t="s">
        <v>901</v>
      </c>
      <c r="R29" t="s">
        <v>907</v>
      </c>
      <c r="S29" t="s">
        <v>801</v>
      </c>
      <c r="T29" t="s">
        <v>778</v>
      </c>
      <c r="U29" t="s">
        <v>959</v>
      </c>
      <c r="V29" t="s">
        <v>897</v>
      </c>
      <c r="W29" t="s">
        <v>946</v>
      </c>
      <c r="X29" t="s">
        <v>787</v>
      </c>
      <c r="Y29" t="s">
        <v>1045</v>
      </c>
      <c r="Z29" t="s">
        <v>1026</v>
      </c>
      <c r="AA29" t="s">
        <v>1050</v>
      </c>
    </row>
    <row r="30" spans="1:27" x14ac:dyDescent="0.2">
      <c r="O30">
        <v>2</v>
      </c>
      <c r="P30">
        <v>1</v>
      </c>
      <c r="Q30">
        <v>4</v>
      </c>
      <c r="R30">
        <v>1</v>
      </c>
      <c r="S30">
        <v>2</v>
      </c>
      <c r="T30">
        <v>2</v>
      </c>
      <c r="U30">
        <v>5</v>
      </c>
      <c r="V30">
        <v>1</v>
      </c>
      <c r="W30">
        <v>1</v>
      </c>
      <c r="X30">
        <v>1</v>
      </c>
      <c r="Y30">
        <v>1</v>
      </c>
      <c r="Z30">
        <v>1</v>
      </c>
      <c r="AA30">
        <f>SUM(O30:Z30)</f>
        <v>22</v>
      </c>
    </row>
    <row r="31" spans="1:27" x14ac:dyDescent="0.2">
      <c r="O31" t="s">
        <v>1046</v>
      </c>
      <c r="P31">
        <f>Q30+U30</f>
        <v>9</v>
      </c>
    </row>
    <row r="32" spans="1:27" x14ac:dyDescent="0.2">
      <c r="O32" t="s">
        <v>1047</v>
      </c>
      <c r="P32">
        <f>O30+W30+X30</f>
        <v>4</v>
      </c>
    </row>
    <row r="33" spans="15:16" x14ac:dyDescent="0.2">
      <c r="O33" t="s">
        <v>1048</v>
      </c>
      <c r="P33">
        <f>P30+R30+V30+S30</f>
        <v>5</v>
      </c>
    </row>
    <row r="34" spans="15:16" x14ac:dyDescent="0.2">
      <c r="O34" t="s">
        <v>1049</v>
      </c>
      <c r="P34">
        <f>T30+X30</f>
        <v>3</v>
      </c>
    </row>
    <row r="35" spans="15:16" x14ac:dyDescent="0.2">
      <c r="O35" t="s">
        <v>1026</v>
      </c>
      <c r="P35">
        <f>V30</f>
        <v>1</v>
      </c>
    </row>
    <row r="36" spans="15:16" x14ac:dyDescent="0.2">
      <c r="O36" t="s">
        <v>1050</v>
      </c>
      <c r="P36">
        <f>SUM(P31:P35)</f>
        <v>22</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48"/>
  <sheetViews>
    <sheetView topLeftCell="H1" workbookViewId="0">
      <selection activeCell="X33" sqref="X33"/>
    </sheetView>
  </sheetViews>
  <sheetFormatPr baseColWidth="10" defaultRowHeight="16" x14ac:dyDescent="0.2"/>
  <cols>
    <col min="23" max="23" width="31.1640625" customWidth="1"/>
  </cols>
  <sheetData>
    <row r="1" spans="1:27" x14ac:dyDescent="0.2">
      <c r="A1" s="14" t="s">
        <v>760</v>
      </c>
      <c r="B1" s="14" t="s">
        <v>882</v>
      </c>
      <c r="C1" t="s">
        <v>766</v>
      </c>
      <c r="D1" t="s">
        <v>768</v>
      </c>
      <c r="E1" t="s">
        <v>1065</v>
      </c>
      <c r="F1" t="s">
        <v>1090</v>
      </c>
      <c r="G1" t="s">
        <v>777</v>
      </c>
      <c r="H1" t="s">
        <v>884</v>
      </c>
      <c r="I1" t="s">
        <v>885</v>
      </c>
      <c r="J1" t="s">
        <v>766</v>
      </c>
      <c r="K1" t="s">
        <v>767</v>
      </c>
      <c r="L1" t="s">
        <v>768</v>
      </c>
      <c r="M1" t="s">
        <v>769</v>
      </c>
      <c r="N1" t="s">
        <v>770</v>
      </c>
      <c r="O1" t="s">
        <v>771</v>
      </c>
      <c r="P1" t="s">
        <v>772</v>
      </c>
      <c r="Q1" t="s">
        <v>886</v>
      </c>
      <c r="R1" t="s">
        <v>888</v>
      </c>
      <c r="S1" t="s">
        <v>889</v>
      </c>
      <c r="T1" t="s">
        <v>890</v>
      </c>
      <c r="U1" t="s">
        <v>891</v>
      </c>
      <c r="V1" t="s">
        <v>161</v>
      </c>
      <c r="W1" t="s">
        <v>892</v>
      </c>
      <c r="X1" t="s">
        <v>893</v>
      </c>
      <c r="Y1" t="s">
        <v>161</v>
      </c>
      <c r="Z1" t="s">
        <v>380</v>
      </c>
      <c r="AA1" t="s">
        <v>286</v>
      </c>
    </row>
    <row r="2" spans="1:27" x14ac:dyDescent="0.2">
      <c r="A2">
        <v>103010</v>
      </c>
      <c r="B2">
        <v>-4.3326071967256299</v>
      </c>
      <c r="C2">
        <v>3</v>
      </c>
      <c r="D2">
        <v>90</v>
      </c>
      <c r="E2">
        <v>8</v>
      </c>
      <c r="F2">
        <v>0.33333333333333298</v>
      </c>
      <c r="G2">
        <v>0.40875912408759102</v>
      </c>
      <c r="H2" t="s">
        <v>894</v>
      </c>
      <c r="I2">
        <v>-0.30102999566398098</v>
      </c>
      <c r="J2">
        <v>3</v>
      </c>
      <c r="K2">
        <v>8</v>
      </c>
      <c r="L2">
        <v>90</v>
      </c>
      <c r="M2">
        <v>41</v>
      </c>
      <c r="N2">
        <v>0.37987871899999998</v>
      </c>
      <c r="O2" t="s">
        <v>782</v>
      </c>
      <c r="P2">
        <v>24</v>
      </c>
      <c r="Q2" t="s">
        <v>894</v>
      </c>
      <c r="R2" t="s">
        <v>953</v>
      </c>
      <c r="S2">
        <v>23733503</v>
      </c>
      <c r="T2">
        <v>23733526</v>
      </c>
      <c r="U2">
        <v>0</v>
      </c>
      <c r="V2" t="s">
        <v>81</v>
      </c>
      <c r="W2" t="s">
        <v>1091</v>
      </c>
      <c r="X2">
        <v>1</v>
      </c>
      <c r="Y2" t="s">
        <v>81</v>
      </c>
      <c r="Z2" t="s">
        <v>1156</v>
      </c>
      <c r="AA2" t="s">
        <v>1157</v>
      </c>
    </row>
    <row r="3" spans="1:27" x14ac:dyDescent="0.2">
      <c r="A3">
        <v>103274</v>
      </c>
      <c r="B3">
        <v>-4.2423299825925103</v>
      </c>
      <c r="C3">
        <v>3</v>
      </c>
      <c r="D3">
        <v>91</v>
      </c>
      <c r="E3">
        <v>8.3000000000000007</v>
      </c>
      <c r="F3">
        <v>0.33333333333333298</v>
      </c>
      <c r="G3">
        <v>0.42028985507246402</v>
      </c>
      <c r="H3" t="s">
        <v>894</v>
      </c>
      <c r="I3">
        <v>-0.22035873066099801</v>
      </c>
      <c r="J3">
        <v>3</v>
      </c>
      <c r="K3">
        <v>8.3000000000000007</v>
      </c>
      <c r="L3">
        <v>91</v>
      </c>
      <c r="M3">
        <v>40</v>
      </c>
      <c r="N3">
        <v>0.45762413699999999</v>
      </c>
      <c r="O3" t="s">
        <v>787</v>
      </c>
      <c r="P3">
        <v>24.9</v>
      </c>
      <c r="Q3" t="s">
        <v>894</v>
      </c>
      <c r="R3" t="s">
        <v>953</v>
      </c>
      <c r="S3">
        <v>24140428</v>
      </c>
      <c r="T3">
        <v>24140454</v>
      </c>
      <c r="U3">
        <v>0</v>
      </c>
      <c r="V3" t="s">
        <v>1092</v>
      </c>
      <c r="W3" t="s">
        <v>1093</v>
      </c>
      <c r="X3">
        <v>0</v>
      </c>
      <c r="Y3" t="s">
        <v>1092</v>
      </c>
      <c r="Z3" t="s">
        <v>1158</v>
      </c>
      <c r="AA3" t="s">
        <v>1159</v>
      </c>
    </row>
    <row r="4" spans="1:27" x14ac:dyDescent="0.2">
      <c r="A4">
        <v>104057</v>
      </c>
      <c r="B4">
        <v>-4.1187932934176299</v>
      </c>
      <c r="C4">
        <v>4</v>
      </c>
      <c r="D4">
        <v>95</v>
      </c>
      <c r="E4">
        <v>6.2</v>
      </c>
      <c r="F4">
        <v>0.25</v>
      </c>
      <c r="G4">
        <v>0.34074074074074101</v>
      </c>
      <c r="H4" t="s">
        <v>894</v>
      </c>
      <c r="I4">
        <v>-0.22035873066099801</v>
      </c>
      <c r="J4">
        <v>4</v>
      </c>
      <c r="K4">
        <v>6.2</v>
      </c>
      <c r="L4">
        <v>95</v>
      </c>
      <c r="M4">
        <v>43</v>
      </c>
      <c r="N4">
        <v>7.9821416000000006E-2</v>
      </c>
      <c r="O4" t="s">
        <v>1094</v>
      </c>
      <c r="P4">
        <v>24.8</v>
      </c>
      <c r="Q4" t="s">
        <v>894</v>
      </c>
      <c r="R4" t="s">
        <v>953</v>
      </c>
      <c r="S4">
        <v>25254251</v>
      </c>
      <c r="T4">
        <v>25254275</v>
      </c>
      <c r="U4">
        <v>0</v>
      </c>
      <c r="V4" t="s">
        <v>1095</v>
      </c>
      <c r="W4" t="s">
        <v>906</v>
      </c>
      <c r="X4">
        <v>1</v>
      </c>
      <c r="Y4" t="s">
        <v>1095</v>
      </c>
      <c r="Z4" t="s">
        <v>1160</v>
      </c>
      <c r="AA4" t="s">
        <v>1161</v>
      </c>
    </row>
    <row r="5" spans="1:27" x14ac:dyDescent="0.2">
      <c r="A5">
        <v>104910</v>
      </c>
      <c r="B5">
        <v>-3.5194857750220701</v>
      </c>
      <c r="C5">
        <v>3</v>
      </c>
      <c r="D5">
        <v>91</v>
      </c>
      <c r="E5">
        <v>8.3000000000000007</v>
      </c>
      <c r="F5">
        <v>0.33333333333333298</v>
      </c>
      <c r="G5">
        <v>0.32592592592592601</v>
      </c>
      <c r="H5" t="s">
        <v>894</v>
      </c>
      <c r="I5">
        <v>-0.16183209254021799</v>
      </c>
      <c r="J5">
        <v>3</v>
      </c>
      <c r="K5">
        <v>8.3000000000000007</v>
      </c>
      <c r="L5">
        <v>91</v>
      </c>
      <c r="M5">
        <v>45</v>
      </c>
      <c r="N5">
        <v>0.45762413699999999</v>
      </c>
      <c r="O5" t="s">
        <v>780</v>
      </c>
      <c r="P5">
        <v>24.9</v>
      </c>
      <c r="Q5" t="s">
        <v>894</v>
      </c>
      <c r="R5" t="s">
        <v>953</v>
      </c>
      <c r="S5">
        <v>26608762</v>
      </c>
      <c r="T5">
        <v>26608787</v>
      </c>
      <c r="U5">
        <v>0</v>
      </c>
      <c r="V5" t="s">
        <v>1096</v>
      </c>
      <c r="W5" t="s">
        <v>903</v>
      </c>
      <c r="X5">
        <v>0</v>
      </c>
      <c r="Y5" t="s">
        <v>1096</v>
      </c>
      <c r="Z5" t="s">
        <v>329</v>
      </c>
      <c r="AA5" t="s">
        <v>329</v>
      </c>
    </row>
    <row r="6" spans="1:27" x14ac:dyDescent="0.2">
      <c r="A6">
        <v>105092</v>
      </c>
      <c r="B6">
        <v>-4.3243354589848799</v>
      </c>
      <c r="C6">
        <v>2</v>
      </c>
      <c r="D6">
        <v>100</v>
      </c>
      <c r="E6">
        <v>9.5</v>
      </c>
      <c r="F6">
        <v>0</v>
      </c>
      <c r="G6">
        <v>0.188405797101449</v>
      </c>
      <c r="H6" t="s">
        <v>894</v>
      </c>
      <c r="I6">
        <v>0.21830262534095399</v>
      </c>
      <c r="J6">
        <v>2</v>
      </c>
      <c r="K6">
        <v>10.5</v>
      </c>
      <c r="L6">
        <v>100</v>
      </c>
      <c r="M6">
        <v>42</v>
      </c>
      <c r="N6">
        <v>0.90880183800000003</v>
      </c>
      <c r="O6" t="s">
        <v>901</v>
      </c>
      <c r="P6">
        <v>21</v>
      </c>
      <c r="Q6" t="s">
        <v>894</v>
      </c>
      <c r="R6" t="s">
        <v>953</v>
      </c>
      <c r="S6">
        <v>26905603</v>
      </c>
      <c r="T6">
        <v>26905623</v>
      </c>
      <c r="U6">
        <v>0</v>
      </c>
      <c r="V6" t="s">
        <v>1097</v>
      </c>
      <c r="W6" t="s">
        <v>916</v>
      </c>
      <c r="X6">
        <v>1</v>
      </c>
      <c r="Y6" t="s">
        <v>1097</v>
      </c>
      <c r="Z6" t="s">
        <v>1162</v>
      </c>
      <c r="AA6" t="s">
        <v>1163</v>
      </c>
    </row>
    <row r="7" spans="1:27" x14ac:dyDescent="0.2">
      <c r="A7">
        <v>2296</v>
      </c>
      <c r="B7">
        <v>-3.8081735534299401</v>
      </c>
      <c r="C7">
        <v>4</v>
      </c>
      <c r="D7">
        <v>91</v>
      </c>
      <c r="E7">
        <v>7</v>
      </c>
      <c r="F7">
        <v>0</v>
      </c>
      <c r="G7">
        <v>0.25925925925925902</v>
      </c>
      <c r="H7" t="s">
        <v>894</v>
      </c>
      <c r="I7">
        <v>-0.30102999566398098</v>
      </c>
      <c r="J7">
        <v>4</v>
      </c>
      <c r="K7">
        <v>7</v>
      </c>
      <c r="L7">
        <v>91</v>
      </c>
      <c r="M7">
        <v>42</v>
      </c>
      <c r="N7">
        <v>0.217201491</v>
      </c>
      <c r="O7" t="s">
        <v>1098</v>
      </c>
      <c r="P7">
        <v>28</v>
      </c>
      <c r="Q7" t="s">
        <v>894</v>
      </c>
      <c r="R7" t="s">
        <v>895</v>
      </c>
      <c r="S7">
        <v>3878559</v>
      </c>
      <c r="T7">
        <v>3878586</v>
      </c>
      <c r="U7">
        <v>0</v>
      </c>
      <c r="V7" t="s">
        <v>1099</v>
      </c>
      <c r="W7" t="s">
        <v>926</v>
      </c>
      <c r="X7">
        <v>0</v>
      </c>
      <c r="Y7" t="s">
        <v>1099</v>
      </c>
      <c r="Z7" t="s">
        <v>1164</v>
      </c>
      <c r="AA7" t="s">
        <v>1165</v>
      </c>
    </row>
    <row r="8" spans="1:27" x14ac:dyDescent="0.2">
      <c r="A8">
        <v>23169</v>
      </c>
      <c r="B8">
        <v>-3.7316017182182701</v>
      </c>
      <c r="C8">
        <v>2</v>
      </c>
      <c r="D8">
        <v>92</v>
      </c>
      <c r="E8">
        <v>13.5</v>
      </c>
      <c r="F8">
        <v>0.5</v>
      </c>
      <c r="G8">
        <v>0.33812949640287798</v>
      </c>
      <c r="H8" t="s">
        <v>894</v>
      </c>
      <c r="I8">
        <v>4.0065185599582602E-2</v>
      </c>
      <c r="J8">
        <v>2</v>
      </c>
      <c r="K8">
        <v>13.5</v>
      </c>
      <c r="L8">
        <v>92</v>
      </c>
      <c r="M8">
        <v>47</v>
      </c>
      <c r="N8">
        <v>1.0203462729999999</v>
      </c>
      <c r="O8" t="s">
        <v>904</v>
      </c>
      <c r="P8">
        <v>27</v>
      </c>
      <c r="Q8" t="s">
        <v>894</v>
      </c>
      <c r="R8" t="s">
        <v>895</v>
      </c>
      <c r="S8">
        <v>26364650</v>
      </c>
      <c r="T8">
        <v>26364676</v>
      </c>
      <c r="U8">
        <v>0</v>
      </c>
      <c r="V8" t="s">
        <v>1100</v>
      </c>
      <c r="W8" t="s">
        <v>916</v>
      </c>
      <c r="X8">
        <v>1</v>
      </c>
      <c r="Y8" t="s">
        <v>1100</v>
      </c>
      <c r="Z8" t="s">
        <v>329</v>
      </c>
      <c r="AA8" t="s">
        <v>329</v>
      </c>
    </row>
    <row r="9" spans="1:27" x14ac:dyDescent="0.2">
      <c r="A9">
        <v>23682</v>
      </c>
      <c r="B9">
        <v>-4.2337694144281697</v>
      </c>
      <c r="C9">
        <v>3</v>
      </c>
      <c r="D9">
        <v>91</v>
      </c>
      <c r="E9">
        <v>8.6999999999999993</v>
      </c>
      <c r="F9">
        <v>0.33333333333333298</v>
      </c>
      <c r="G9">
        <v>0.40875912408759102</v>
      </c>
      <c r="H9" t="s">
        <v>894</v>
      </c>
      <c r="I9">
        <v>-0.30102999566398098</v>
      </c>
      <c r="J9">
        <v>3</v>
      </c>
      <c r="K9">
        <v>8.6999999999999993</v>
      </c>
      <c r="L9">
        <v>91</v>
      </c>
      <c r="M9">
        <v>45</v>
      </c>
      <c r="N9">
        <v>0.53029330399999997</v>
      </c>
      <c r="O9" t="s">
        <v>1016</v>
      </c>
      <c r="P9">
        <v>26.1</v>
      </c>
      <c r="Q9" t="s">
        <v>894</v>
      </c>
      <c r="R9" t="s">
        <v>895</v>
      </c>
      <c r="S9">
        <v>27128869</v>
      </c>
      <c r="T9">
        <v>27128894</v>
      </c>
      <c r="U9">
        <v>0</v>
      </c>
      <c r="V9" t="s">
        <v>1101</v>
      </c>
      <c r="W9" t="s">
        <v>903</v>
      </c>
      <c r="X9">
        <v>0</v>
      </c>
      <c r="Y9" t="s">
        <v>1101</v>
      </c>
      <c r="Z9" t="s">
        <v>329</v>
      </c>
      <c r="AA9" t="s">
        <v>329</v>
      </c>
    </row>
    <row r="10" spans="1:27" x14ac:dyDescent="0.2">
      <c r="A10">
        <v>23762</v>
      </c>
      <c r="B10">
        <v>-3.7955741935971399</v>
      </c>
      <c r="C10">
        <v>2</v>
      </c>
      <c r="D10">
        <v>100</v>
      </c>
      <c r="E10">
        <v>9.5</v>
      </c>
      <c r="F10">
        <v>0.5</v>
      </c>
      <c r="G10">
        <v>0.407407407407407</v>
      </c>
      <c r="H10" t="s">
        <v>894</v>
      </c>
      <c r="I10">
        <v>0.104207473180842</v>
      </c>
      <c r="J10">
        <v>2</v>
      </c>
      <c r="K10">
        <v>11.5</v>
      </c>
      <c r="L10">
        <v>100</v>
      </c>
      <c r="M10">
        <v>46</v>
      </c>
      <c r="N10">
        <v>0.99357553399999998</v>
      </c>
      <c r="O10" t="s">
        <v>907</v>
      </c>
      <c r="P10">
        <v>23</v>
      </c>
      <c r="Q10" t="s">
        <v>894</v>
      </c>
      <c r="R10" t="s">
        <v>895</v>
      </c>
      <c r="S10">
        <v>27256978</v>
      </c>
      <c r="T10">
        <v>27257000</v>
      </c>
      <c r="U10">
        <v>0</v>
      </c>
      <c r="V10" t="s">
        <v>1102</v>
      </c>
      <c r="W10" t="s">
        <v>1103</v>
      </c>
      <c r="X10">
        <v>1</v>
      </c>
      <c r="Y10" t="s">
        <v>1102</v>
      </c>
      <c r="Z10" t="s">
        <v>329</v>
      </c>
      <c r="AA10" t="s">
        <v>329</v>
      </c>
    </row>
    <row r="11" spans="1:27" x14ac:dyDescent="0.2">
      <c r="A11">
        <v>24669</v>
      </c>
      <c r="B11">
        <v>-6.66069543887492</v>
      </c>
      <c r="C11">
        <v>2</v>
      </c>
      <c r="D11">
        <v>100</v>
      </c>
      <c r="E11">
        <v>9</v>
      </c>
      <c r="F11">
        <v>0</v>
      </c>
      <c r="G11">
        <v>0.27407407407407403</v>
      </c>
      <c r="H11" t="s">
        <v>894</v>
      </c>
      <c r="I11">
        <v>0.123432028571555</v>
      </c>
      <c r="J11">
        <v>2</v>
      </c>
      <c r="K11">
        <v>10</v>
      </c>
      <c r="L11">
        <v>100</v>
      </c>
      <c r="M11">
        <v>40</v>
      </c>
      <c r="N11">
        <v>0.85557703299999999</v>
      </c>
      <c r="O11" t="s">
        <v>901</v>
      </c>
      <c r="P11">
        <v>20</v>
      </c>
      <c r="Q11" t="s">
        <v>894</v>
      </c>
      <c r="R11" t="s">
        <v>895</v>
      </c>
      <c r="S11">
        <v>28708457</v>
      </c>
      <c r="T11">
        <v>28708476</v>
      </c>
      <c r="U11">
        <v>0</v>
      </c>
      <c r="V11" t="s">
        <v>1104</v>
      </c>
      <c r="W11" t="s">
        <v>1105</v>
      </c>
      <c r="X11">
        <v>1</v>
      </c>
      <c r="Y11" t="s">
        <v>1104</v>
      </c>
      <c r="Z11" t="s">
        <v>1166</v>
      </c>
      <c r="AA11" t="s">
        <v>1167</v>
      </c>
    </row>
    <row r="12" spans="1:27" x14ac:dyDescent="0.2">
      <c r="A12">
        <v>25016</v>
      </c>
      <c r="B12">
        <v>-4.3326021592475001</v>
      </c>
      <c r="C12">
        <v>3</v>
      </c>
      <c r="D12">
        <v>90</v>
      </c>
      <c r="E12">
        <v>8</v>
      </c>
      <c r="F12">
        <v>0.33333333333333298</v>
      </c>
      <c r="G12">
        <v>0.410071942446043</v>
      </c>
      <c r="H12" t="s">
        <v>894</v>
      </c>
      <c r="I12">
        <v>-0.30102999566398098</v>
      </c>
      <c r="J12">
        <v>3</v>
      </c>
      <c r="K12">
        <v>8</v>
      </c>
      <c r="L12">
        <v>90</v>
      </c>
      <c r="M12">
        <v>41</v>
      </c>
      <c r="N12">
        <v>0.37987871899999998</v>
      </c>
      <c r="O12" t="s">
        <v>780</v>
      </c>
      <c r="P12">
        <v>24</v>
      </c>
      <c r="Q12" t="s">
        <v>894</v>
      </c>
      <c r="R12" t="s">
        <v>895</v>
      </c>
      <c r="S12">
        <v>29187767</v>
      </c>
      <c r="T12">
        <v>29187790</v>
      </c>
      <c r="U12">
        <v>0</v>
      </c>
      <c r="V12" t="s">
        <v>1106</v>
      </c>
      <c r="W12" t="s">
        <v>906</v>
      </c>
      <c r="X12">
        <v>1</v>
      </c>
      <c r="Y12" t="s">
        <v>1106</v>
      </c>
      <c r="Z12" t="s">
        <v>329</v>
      </c>
      <c r="AA12" t="s">
        <v>329</v>
      </c>
    </row>
    <row r="13" spans="1:27" x14ac:dyDescent="0.2">
      <c r="A13">
        <v>25820</v>
      </c>
      <c r="B13">
        <v>-7.0171206901916001</v>
      </c>
      <c r="C13">
        <v>2</v>
      </c>
      <c r="D13">
        <v>100</v>
      </c>
      <c r="E13">
        <v>9</v>
      </c>
      <c r="F13">
        <v>0.5</v>
      </c>
      <c r="G13">
        <v>0.308823529411765</v>
      </c>
      <c r="H13" t="s">
        <v>894</v>
      </c>
      <c r="I13">
        <v>-6.66566372994217E-2</v>
      </c>
      <c r="J13">
        <v>2</v>
      </c>
      <c r="K13">
        <v>10</v>
      </c>
      <c r="L13">
        <v>100</v>
      </c>
      <c r="M13">
        <v>40</v>
      </c>
      <c r="N13">
        <v>0.85557703299999999</v>
      </c>
      <c r="O13" t="s">
        <v>1087</v>
      </c>
      <c r="P13">
        <v>20</v>
      </c>
      <c r="Q13" t="s">
        <v>894</v>
      </c>
      <c r="R13" t="s">
        <v>895</v>
      </c>
      <c r="S13">
        <v>30412221</v>
      </c>
      <c r="T13">
        <v>30412240</v>
      </c>
      <c r="U13">
        <v>0</v>
      </c>
      <c r="V13" t="s">
        <v>1107</v>
      </c>
      <c r="W13" t="s">
        <v>1108</v>
      </c>
      <c r="X13">
        <v>0</v>
      </c>
      <c r="Y13" t="s">
        <v>1107</v>
      </c>
      <c r="Z13" t="s">
        <v>329</v>
      </c>
      <c r="AA13" t="s">
        <v>329</v>
      </c>
    </row>
    <row r="14" spans="1:27" x14ac:dyDescent="0.2">
      <c r="A14">
        <v>3007</v>
      </c>
      <c r="B14">
        <v>-4.1853628432249304</v>
      </c>
      <c r="C14">
        <v>2</v>
      </c>
      <c r="D14">
        <v>100</v>
      </c>
      <c r="E14">
        <v>8.5</v>
      </c>
      <c r="F14">
        <v>0.5</v>
      </c>
      <c r="G14">
        <v>0.29496402877697803</v>
      </c>
      <c r="H14" t="s">
        <v>894</v>
      </c>
      <c r="I14">
        <v>0.119042748281822</v>
      </c>
      <c r="J14">
        <v>2</v>
      </c>
      <c r="K14">
        <v>10.5</v>
      </c>
      <c r="L14">
        <v>100</v>
      </c>
      <c r="M14">
        <v>42</v>
      </c>
      <c r="N14">
        <v>0.90880183800000003</v>
      </c>
      <c r="O14" t="s">
        <v>904</v>
      </c>
      <c r="P14">
        <v>21</v>
      </c>
      <c r="Q14" t="s">
        <v>894</v>
      </c>
      <c r="R14" t="s">
        <v>895</v>
      </c>
      <c r="S14">
        <v>4989584</v>
      </c>
      <c r="T14">
        <v>4989604</v>
      </c>
      <c r="U14">
        <v>0</v>
      </c>
      <c r="V14" t="s">
        <v>1109</v>
      </c>
      <c r="W14" t="s">
        <v>1110</v>
      </c>
      <c r="X14">
        <v>1</v>
      </c>
      <c r="Y14" t="s">
        <v>1109</v>
      </c>
      <c r="Z14" t="s">
        <v>1168</v>
      </c>
      <c r="AA14" t="s">
        <v>1169</v>
      </c>
    </row>
    <row r="15" spans="1:27" x14ac:dyDescent="0.2">
      <c r="A15">
        <v>41464</v>
      </c>
      <c r="B15">
        <v>-4.5176388896786399</v>
      </c>
      <c r="C15">
        <v>3</v>
      </c>
      <c r="D15">
        <v>92</v>
      </c>
      <c r="E15">
        <v>8.3000000000000007</v>
      </c>
      <c r="F15">
        <v>0.33333333333333298</v>
      </c>
      <c r="G15">
        <v>0.34814814814814798</v>
      </c>
      <c r="H15" t="s">
        <v>894</v>
      </c>
      <c r="I15">
        <v>-0.15815830779798001</v>
      </c>
      <c r="J15">
        <v>3</v>
      </c>
      <c r="K15">
        <v>9.3000000000000007</v>
      </c>
      <c r="L15">
        <v>92</v>
      </c>
      <c r="M15">
        <v>46</v>
      </c>
      <c r="N15">
        <v>0.64665394099999995</v>
      </c>
      <c r="O15" t="s">
        <v>792</v>
      </c>
      <c r="P15">
        <v>27.9</v>
      </c>
      <c r="Q15" t="s">
        <v>894</v>
      </c>
      <c r="R15" t="s">
        <v>910</v>
      </c>
      <c r="S15">
        <v>14548117</v>
      </c>
      <c r="T15">
        <v>14548146</v>
      </c>
      <c r="U15">
        <v>0</v>
      </c>
      <c r="V15" t="s">
        <v>1111</v>
      </c>
      <c r="W15" t="s">
        <v>961</v>
      </c>
      <c r="X15">
        <v>0</v>
      </c>
      <c r="Y15" t="s">
        <v>1111</v>
      </c>
      <c r="Z15" t="s">
        <v>329</v>
      </c>
      <c r="AA15" t="s">
        <v>329</v>
      </c>
    </row>
    <row r="16" spans="1:27" x14ac:dyDescent="0.2">
      <c r="A16">
        <v>41903</v>
      </c>
      <c r="B16">
        <v>-4.3544559157559997</v>
      </c>
      <c r="C16">
        <v>3</v>
      </c>
      <c r="D16">
        <v>90</v>
      </c>
      <c r="E16">
        <v>8</v>
      </c>
      <c r="F16">
        <v>0.33333333333333298</v>
      </c>
      <c r="G16">
        <v>0.28888888888888897</v>
      </c>
      <c r="H16" t="s">
        <v>894</v>
      </c>
      <c r="I16">
        <v>-0.30102999566398098</v>
      </c>
      <c r="J16">
        <v>3</v>
      </c>
      <c r="K16">
        <v>8</v>
      </c>
      <c r="L16">
        <v>90</v>
      </c>
      <c r="M16">
        <v>41</v>
      </c>
      <c r="N16">
        <v>0.37987871899999998</v>
      </c>
      <c r="O16" t="s">
        <v>792</v>
      </c>
      <c r="P16">
        <v>24</v>
      </c>
      <c r="Q16" t="s">
        <v>894</v>
      </c>
      <c r="R16" t="s">
        <v>910</v>
      </c>
      <c r="S16">
        <v>15229065</v>
      </c>
      <c r="T16">
        <v>15229088</v>
      </c>
      <c r="U16">
        <v>0</v>
      </c>
      <c r="V16" t="s">
        <v>1112</v>
      </c>
      <c r="W16" t="s">
        <v>906</v>
      </c>
      <c r="X16">
        <v>1</v>
      </c>
      <c r="Y16" t="s">
        <v>1112</v>
      </c>
      <c r="Z16" t="s">
        <v>1170</v>
      </c>
      <c r="AA16" t="s">
        <v>1171</v>
      </c>
    </row>
    <row r="17" spans="1:27" x14ac:dyDescent="0.2">
      <c r="A17">
        <v>44046</v>
      </c>
      <c r="B17">
        <v>-4.3620916737627997</v>
      </c>
      <c r="C17">
        <v>2</v>
      </c>
      <c r="D17">
        <v>100</v>
      </c>
      <c r="E17">
        <v>10.5</v>
      </c>
      <c r="F17">
        <v>0.5</v>
      </c>
      <c r="G17">
        <v>0.378571428571429</v>
      </c>
      <c r="H17" t="s">
        <v>894</v>
      </c>
      <c r="I17">
        <v>-3.6652162277915901E-3</v>
      </c>
      <c r="J17">
        <v>2</v>
      </c>
      <c r="K17">
        <v>10.5</v>
      </c>
      <c r="L17">
        <v>100</v>
      </c>
      <c r="M17">
        <v>42</v>
      </c>
      <c r="N17">
        <v>0.90880183800000003</v>
      </c>
      <c r="O17" t="s">
        <v>904</v>
      </c>
      <c r="P17">
        <v>21</v>
      </c>
      <c r="Q17" t="s">
        <v>894</v>
      </c>
      <c r="R17" t="s">
        <v>910</v>
      </c>
      <c r="S17">
        <v>18620092</v>
      </c>
      <c r="T17">
        <v>18620112</v>
      </c>
      <c r="U17">
        <v>0</v>
      </c>
      <c r="V17" t="s">
        <v>1113</v>
      </c>
      <c r="W17" t="s">
        <v>906</v>
      </c>
      <c r="X17">
        <v>1</v>
      </c>
      <c r="Y17" t="s">
        <v>1113</v>
      </c>
      <c r="Z17" t="s">
        <v>1172</v>
      </c>
      <c r="AA17" t="s">
        <v>1173</v>
      </c>
    </row>
    <row r="18" spans="1:27" x14ac:dyDescent="0.2">
      <c r="A18">
        <v>44606</v>
      </c>
      <c r="B18">
        <v>-3.5312006574308699</v>
      </c>
      <c r="C18">
        <v>3</v>
      </c>
      <c r="D18">
        <v>96</v>
      </c>
      <c r="E18">
        <v>10.3</v>
      </c>
      <c r="F18">
        <v>0.33333333333333298</v>
      </c>
      <c r="G18">
        <v>0.37777777777777799</v>
      </c>
      <c r="H18" t="s">
        <v>894</v>
      </c>
      <c r="I18">
        <v>-1.3626162054322301E-2</v>
      </c>
      <c r="J18">
        <v>3</v>
      </c>
      <c r="K18">
        <v>10.3</v>
      </c>
      <c r="L18">
        <v>96</v>
      </c>
      <c r="M18">
        <v>57</v>
      </c>
      <c r="N18">
        <v>0.84045764899999997</v>
      </c>
      <c r="O18" t="s">
        <v>780</v>
      </c>
      <c r="P18">
        <v>30.9</v>
      </c>
      <c r="Q18" t="s">
        <v>894</v>
      </c>
      <c r="R18" t="s">
        <v>910</v>
      </c>
      <c r="S18">
        <v>19562990</v>
      </c>
      <c r="T18">
        <v>19563021</v>
      </c>
      <c r="U18">
        <v>0</v>
      </c>
      <c r="V18" t="s">
        <v>1114</v>
      </c>
      <c r="W18" t="s">
        <v>973</v>
      </c>
      <c r="X18">
        <v>0</v>
      </c>
      <c r="Y18" t="s">
        <v>1114</v>
      </c>
      <c r="Z18" t="s">
        <v>1174</v>
      </c>
      <c r="AA18" t="s">
        <v>1175</v>
      </c>
    </row>
    <row r="19" spans="1:27" x14ac:dyDescent="0.2">
      <c r="A19">
        <v>46708</v>
      </c>
      <c r="B19">
        <v>-4.2056276387745299</v>
      </c>
      <c r="C19">
        <v>3</v>
      </c>
      <c r="D19">
        <v>90</v>
      </c>
      <c r="E19">
        <v>8.3000000000000007</v>
      </c>
      <c r="F19">
        <v>0.33333333333333298</v>
      </c>
      <c r="G19">
        <v>0.42962962962963003</v>
      </c>
      <c r="H19" t="s">
        <v>894</v>
      </c>
      <c r="I19">
        <v>-0.30102999566398098</v>
      </c>
      <c r="J19">
        <v>3</v>
      </c>
      <c r="K19">
        <v>8.3000000000000007</v>
      </c>
      <c r="L19">
        <v>90</v>
      </c>
      <c r="M19">
        <v>43</v>
      </c>
      <c r="N19">
        <v>0.43810429000000001</v>
      </c>
      <c r="O19" t="s">
        <v>794</v>
      </c>
      <c r="P19">
        <v>24.9</v>
      </c>
      <c r="Q19" t="s">
        <v>894</v>
      </c>
      <c r="R19" t="s">
        <v>927</v>
      </c>
      <c r="S19">
        <v>3578455</v>
      </c>
      <c r="T19">
        <v>3578479</v>
      </c>
      <c r="U19">
        <v>0</v>
      </c>
      <c r="V19" t="s">
        <v>1115</v>
      </c>
      <c r="W19" t="s">
        <v>936</v>
      </c>
      <c r="X19">
        <v>1</v>
      </c>
      <c r="Y19" t="s">
        <v>1115</v>
      </c>
      <c r="Z19" t="s">
        <v>329</v>
      </c>
      <c r="AA19" t="s">
        <v>329</v>
      </c>
    </row>
    <row r="20" spans="1:27" x14ac:dyDescent="0.2">
      <c r="A20">
        <v>47205</v>
      </c>
      <c r="B20">
        <v>-5.6756399753679299</v>
      </c>
      <c r="C20">
        <v>2</v>
      </c>
      <c r="D20">
        <v>100</v>
      </c>
      <c r="E20">
        <v>9.5</v>
      </c>
      <c r="F20">
        <v>0</v>
      </c>
      <c r="G20">
        <v>0.31111111111111101</v>
      </c>
      <c r="H20" t="s">
        <v>894</v>
      </c>
      <c r="I20">
        <v>0.14918851660027099</v>
      </c>
      <c r="J20">
        <v>2</v>
      </c>
      <c r="K20">
        <v>11.5</v>
      </c>
      <c r="L20">
        <v>100</v>
      </c>
      <c r="M20">
        <v>46</v>
      </c>
      <c r="N20">
        <v>0.99357553399999998</v>
      </c>
      <c r="O20" t="s">
        <v>901</v>
      </c>
      <c r="P20">
        <v>23</v>
      </c>
      <c r="Q20" t="s">
        <v>894</v>
      </c>
      <c r="R20" t="s">
        <v>927</v>
      </c>
      <c r="S20">
        <v>4498043</v>
      </c>
      <c r="T20">
        <v>4498065</v>
      </c>
      <c r="U20">
        <v>0</v>
      </c>
      <c r="V20" t="s">
        <v>1116</v>
      </c>
      <c r="W20" t="s">
        <v>938</v>
      </c>
      <c r="X20">
        <v>1</v>
      </c>
      <c r="Y20" t="s">
        <v>1116</v>
      </c>
      <c r="Z20" t="s">
        <v>1176</v>
      </c>
      <c r="AA20" t="s">
        <v>1177</v>
      </c>
    </row>
    <row r="21" spans="1:27" x14ac:dyDescent="0.2">
      <c r="A21">
        <v>49057</v>
      </c>
      <c r="B21">
        <v>-4.6259407817926901</v>
      </c>
      <c r="C21">
        <v>2</v>
      </c>
      <c r="D21">
        <v>100</v>
      </c>
      <c r="E21">
        <v>9.5</v>
      </c>
      <c r="F21">
        <v>0.5</v>
      </c>
      <c r="G21">
        <v>0.31386861313868603</v>
      </c>
      <c r="H21" t="s">
        <v>894</v>
      </c>
      <c r="I21">
        <v>5.5858941338759398E-2</v>
      </c>
      <c r="J21">
        <v>2</v>
      </c>
      <c r="K21">
        <v>10.5</v>
      </c>
      <c r="L21">
        <v>100</v>
      </c>
      <c r="M21">
        <v>42</v>
      </c>
      <c r="N21">
        <v>0.90880183800000003</v>
      </c>
      <c r="O21" t="s">
        <v>801</v>
      </c>
      <c r="P21">
        <v>21</v>
      </c>
      <c r="Q21" t="s">
        <v>894</v>
      </c>
      <c r="R21" t="s">
        <v>927</v>
      </c>
      <c r="S21">
        <v>7464983</v>
      </c>
      <c r="T21">
        <v>7465003</v>
      </c>
      <c r="U21">
        <v>0</v>
      </c>
      <c r="V21" t="s">
        <v>473</v>
      </c>
      <c r="W21" t="s">
        <v>1117</v>
      </c>
      <c r="X21">
        <v>1</v>
      </c>
      <c r="Y21" t="s">
        <v>473</v>
      </c>
      <c r="Z21" t="s">
        <v>474</v>
      </c>
      <c r="AA21" t="s">
        <v>475</v>
      </c>
    </row>
    <row r="22" spans="1:27" x14ac:dyDescent="0.2">
      <c r="A22">
        <v>58128</v>
      </c>
      <c r="B22">
        <v>-3.5060953739760201</v>
      </c>
      <c r="C22">
        <v>3</v>
      </c>
      <c r="D22">
        <v>100</v>
      </c>
      <c r="E22">
        <v>7</v>
      </c>
      <c r="F22">
        <v>0</v>
      </c>
      <c r="G22">
        <v>0.17777777777777801</v>
      </c>
      <c r="H22" t="s">
        <v>894</v>
      </c>
      <c r="I22">
        <v>-0.11402322200255199</v>
      </c>
      <c r="J22">
        <v>3</v>
      </c>
      <c r="K22">
        <v>7</v>
      </c>
      <c r="L22">
        <v>100</v>
      </c>
      <c r="M22">
        <v>42</v>
      </c>
      <c r="N22">
        <v>0.37133964000000003</v>
      </c>
      <c r="O22" t="s">
        <v>1118</v>
      </c>
      <c r="P22">
        <v>21</v>
      </c>
      <c r="Q22" t="s">
        <v>894</v>
      </c>
      <c r="R22" t="s">
        <v>927</v>
      </c>
      <c r="S22">
        <v>15222267</v>
      </c>
      <c r="T22">
        <v>15222287</v>
      </c>
      <c r="U22">
        <v>0</v>
      </c>
      <c r="V22" t="s">
        <v>546</v>
      </c>
      <c r="W22" t="s">
        <v>926</v>
      </c>
      <c r="X22">
        <v>0</v>
      </c>
      <c r="Y22" t="s">
        <v>546</v>
      </c>
      <c r="Z22" t="s">
        <v>547</v>
      </c>
      <c r="AA22" t="s">
        <v>548</v>
      </c>
    </row>
    <row r="23" spans="1:27" x14ac:dyDescent="0.2">
      <c r="A23">
        <v>64896</v>
      </c>
      <c r="B23">
        <v>-5.3149575333989301</v>
      </c>
      <c r="C23">
        <v>2</v>
      </c>
      <c r="D23">
        <v>100</v>
      </c>
      <c r="E23">
        <v>9.5</v>
      </c>
      <c r="F23">
        <v>0.5</v>
      </c>
      <c r="G23">
        <v>0.37777777777777799</v>
      </c>
      <c r="H23" t="s">
        <v>894</v>
      </c>
      <c r="I23">
        <v>-6.2775728559017301E-3</v>
      </c>
      <c r="J23">
        <v>2</v>
      </c>
      <c r="K23">
        <v>10.5</v>
      </c>
      <c r="L23">
        <v>100</v>
      </c>
      <c r="M23">
        <v>42</v>
      </c>
      <c r="N23">
        <v>0.90880183800000003</v>
      </c>
      <c r="O23" t="s">
        <v>904</v>
      </c>
      <c r="P23">
        <v>21</v>
      </c>
      <c r="Q23" t="s">
        <v>894</v>
      </c>
      <c r="R23" t="s">
        <v>941</v>
      </c>
      <c r="S23">
        <v>75334</v>
      </c>
      <c r="T23">
        <v>75354</v>
      </c>
      <c r="U23">
        <v>0</v>
      </c>
      <c r="V23" t="s">
        <v>1119</v>
      </c>
      <c r="W23" t="s">
        <v>916</v>
      </c>
      <c r="X23">
        <v>0</v>
      </c>
      <c r="Y23" t="s">
        <v>1119</v>
      </c>
      <c r="Z23" t="s">
        <v>1178</v>
      </c>
      <c r="AA23" t="s">
        <v>1179</v>
      </c>
    </row>
    <row r="24" spans="1:27" x14ac:dyDescent="0.2">
      <c r="A24">
        <v>67478</v>
      </c>
      <c r="B24">
        <v>-7.2925498450397104</v>
      </c>
      <c r="C24">
        <v>3</v>
      </c>
      <c r="D24">
        <v>100</v>
      </c>
      <c r="E24">
        <v>7</v>
      </c>
      <c r="F24">
        <v>0</v>
      </c>
      <c r="G24">
        <v>0.24444444444444399</v>
      </c>
      <c r="H24" t="s">
        <v>894</v>
      </c>
      <c r="I24">
        <v>-0.30102999566398098</v>
      </c>
      <c r="J24">
        <v>3</v>
      </c>
      <c r="K24">
        <v>7</v>
      </c>
      <c r="L24">
        <v>100</v>
      </c>
      <c r="M24">
        <v>42</v>
      </c>
      <c r="N24">
        <v>0.37133964000000003</v>
      </c>
      <c r="O24" t="s">
        <v>1120</v>
      </c>
      <c r="P24">
        <v>21</v>
      </c>
      <c r="Q24" t="s">
        <v>894</v>
      </c>
      <c r="R24" t="s">
        <v>941</v>
      </c>
      <c r="S24">
        <v>2457587</v>
      </c>
      <c r="T24">
        <v>2457607</v>
      </c>
      <c r="U24">
        <v>0</v>
      </c>
      <c r="V24" t="s">
        <v>1121</v>
      </c>
      <c r="W24" t="s">
        <v>950</v>
      </c>
      <c r="X24">
        <v>0</v>
      </c>
      <c r="Y24" t="s">
        <v>1121</v>
      </c>
      <c r="Z24" t="s">
        <v>1180</v>
      </c>
      <c r="AA24" t="s">
        <v>1181</v>
      </c>
    </row>
    <row r="25" spans="1:27" x14ac:dyDescent="0.2">
      <c r="A25">
        <v>6770</v>
      </c>
      <c r="B25">
        <v>-4.13737973031074</v>
      </c>
      <c r="C25">
        <v>2</v>
      </c>
      <c r="D25">
        <v>100</v>
      </c>
      <c r="E25">
        <v>9.5</v>
      </c>
      <c r="F25">
        <v>0.5</v>
      </c>
      <c r="G25">
        <v>0.44444444444444398</v>
      </c>
      <c r="H25" t="s">
        <v>894</v>
      </c>
      <c r="I25">
        <v>7.2530885298102296E-2</v>
      </c>
      <c r="J25">
        <v>2</v>
      </c>
      <c r="K25">
        <v>10.5</v>
      </c>
      <c r="L25">
        <v>100</v>
      </c>
      <c r="M25">
        <v>42</v>
      </c>
      <c r="N25">
        <v>0.90880183800000003</v>
      </c>
      <c r="O25" t="s">
        <v>907</v>
      </c>
      <c r="P25">
        <v>21</v>
      </c>
      <c r="Q25" t="s">
        <v>894</v>
      </c>
      <c r="R25" t="s">
        <v>895</v>
      </c>
      <c r="S25">
        <v>10283045</v>
      </c>
      <c r="T25">
        <v>10283065</v>
      </c>
      <c r="U25">
        <v>0</v>
      </c>
      <c r="V25" t="s">
        <v>1122</v>
      </c>
      <c r="W25" t="s">
        <v>906</v>
      </c>
      <c r="X25">
        <v>0</v>
      </c>
      <c r="Y25" t="s">
        <v>1122</v>
      </c>
      <c r="Z25" t="s">
        <v>329</v>
      </c>
      <c r="AA25" t="s">
        <v>329</v>
      </c>
    </row>
    <row r="26" spans="1:27" x14ac:dyDescent="0.2">
      <c r="A26">
        <v>6801</v>
      </c>
      <c r="B26">
        <v>-3.78120494342744</v>
      </c>
      <c r="C26">
        <v>3</v>
      </c>
      <c r="D26">
        <v>100</v>
      </c>
      <c r="E26">
        <v>6.7</v>
      </c>
      <c r="F26">
        <v>0.33333333333333298</v>
      </c>
      <c r="G26">
        <v>0.451851851851852</v>
      </c>
      <c r="H26" t="s">
        <v>894</v>
      </c>
      <c r="I26">
        <v>-0.30102999566398098</v>
      </c>
      <c r="J26">
        <v>3</v>
      </c>
      <c r="K26">
        <v>6.7</v>
      </c>
      <c r="L26">
        <v>100</v>
      </c>
      <c r="M26">
        <v>40</v>
      </c>
      <c r="N26">
        <v>0.30338216200000001</v>
      </c>
      <c r="O26" t="s">
        <v>785</v>
      </c>
      <c r="P26">
        <v>20.100000000000001</v>
      </c>
      <c r="Q26" t="s">
        <v>894</v>
      </c>
      <c r="R26" t="s">
        <v>895</v>
      </c>
      <c r="S26">
        <v>10327571</v>
      </c>
      <c r="T26">
        <v>10327590</v>
      </c>
      <c r="U26">
        <v>0</v>
      </c>
      <c r="V26" t="s">
        <v>1123</v>
      </c>
      <c r="W26" t="s">
        <v>1124</v>
      </c>
      <c r="X26">
        <v>0</v>
      </c>
      <c r="Y26" t="s">
        <v>1123</v>
      </c>
      <c r="Z26" t="s">
        <v>329</v>
      </c>
      <c r="AA26" t="s">
        <v>329</v>
      </c>
    </row>
    <row r="27" spans="1:27" x14ac:dyDescent="0.2">
      <c r="A27">
        <v>72202</v>
      </c>
      <c r="B27">
        <v>-4.3335519181535398</v>
      </c>
      <c r="C27">
        <v>3</v>
      </c>
      <c r="D27">
        <v>90</v>
      </c>
      <c r="E27">
        <v>8</v>
      </c>
      <c r="F27">
        <v>0.33333333333333298</v>
      </c>
      <c r="G27">
        <v>0.38518518518518502</v>
      </c>
      <c r="H27" t="s">
        <v>894</v>
      </c>
      <c r="I27">
        <v>-0.30102999566398098</v>
      </c>
      <c r="J27">
        <v>3</v>
      </c>
      <c r="K27">
        <v>8</v>
      </c>
      <c r="L27">
        <v>90</v>
      </c>
      <c r="M27">
        <v>41</v>
      </c>
      <c r="N27">
        <v>0.37987871899999998</v>
      </c>
      <c r="O27" t="s">
        <v>787</v>
      </c>
      <c r="P27">
        <v>24</v>
      </c>
      <c r="Q27" t="s">
        <v>894</v>
      </c>
      <c r="R27" t="s">
        <v>941</v>
      </c>
      <c r="S27">
        <v>5803884</v>
      </c>
      <c r="T27">
        <v>5803907</v>
      </c>
      <c r="U27">
        <v>0</v>
      </c>
      <c r="V27" t="s">
        <v>1125</v>
      </c>
      <c r="W27" t="s">
        <v>906</v>
      </c>
      <c r="X27">
        <v>0</v>
      </c>
      <c r="Y27" t="s">
        <v>1125</v>
      </c>
      <c r="Z27" t="s">
        <v>1182</v>
      </c>
      <c r="AA27" t="s">
        <v>1183</v>
      </c>
    </row>
    <row r="28" spans="1:27" x14ac:dyDescent="0.2">
      <c r="A28">
        <v>76041</v>
      </c>
      <c r="B28">
        <v>-4.4148990508312602</v>
      </c>
      <c r="C28">
        <v>2</v>
      </c>
      <c r="D28">
        <v>100</v>
      </c>
      <c r="E28">
        <v>9.5</v>
      </c>
      <c r="F28">
        <v>0.5</v>
      </c>
      <c r="G28">
        <v>0.4</v>
      </c>
      <c r="H28" t="s">
        <v>894</v>
      </c>
      <c r="I28">
        <v>5.8219299428924301E-2</v>
      </c>
      <c r="J28">
        <v>2</v>
      </c>
      <c r="K28">
        <v>10.5</v>
      </c>
      <c r="L28">
        <v>100</v>
      </c>
      <c r="M28">
        <v>42</v>
      </c>
      <c r="N28">
        <v>0.90880183800000003</v>
      </c>
      <c r="O28" t="s">
        <v>897</v>
      </c>
      <c r="P28">
        <v>21</v>
      </c>
      <c r="Q28" t="s">
        <v>894</v>
      </c>
      <c r="R28" t="s">
        <v>941</v>
      </c>
      <c r="S28">
        <v>9827535</v>
      </c>
      <c r="T28">
        <v>9827555</v>
      </c>
      <c r="U28">
        <v>0</v>
      </c>
      <c r="V28" t="s">
        <v>1126</v>
      </c>
      <c r="W28" t="s">
        <v>955</v>
      </c>
      <c r="X28">
        <v>1</v>
      </c>
      <c r="Y28" t="s">
        <v>1126</v>
      </c>
      <c r="Z28" t="s">
        <v>329</v>
      </c>
      <c r="AA28" t="s">
        <v>329</v>
      </c>
    </row>
    <row r="29" spans="1:27" x14ac:dyDescent="0.2">
      <c r="A29">
        <v>78569</v>
      </c>
      <c r="B29">
        <v>-3.9205511572181502</v>
      </c>
      <c r="C29">
        <v>3</v>
      </c>
      <c r="D29">
        <v>91</v>
      </c>
      <c r="E29">
        <v>8</v>
      </c>
      <c r="F29">
        <v>0.33333333333333298</v>
      </c>
      <c r="G29">
        <v>0.35766423357664201</v>
      </c>
      <c r="H29" t="s">
        <v>894</v>
      </c>
      <c r="I29">
        <v>-0.151690362736534</v>
      </c>
      <c r="J29">
        <v>3</v>
      </c>
      <c r="K29">
        <v>8</v>
      </c>
      <c r="L29">
        <v>91</v>
      </c>
      <c r="M29">
        <v>43</v>
      </c>
      <c r="N29">
        <v>0.39959837799999998</v>
      </c>
      <c r="O29" t="s">
        <v>795</v>
      </c>
      <c r="P29">
        <v>24</v>
      </c>
      <c r="Q29" t="s">
        <v>894</v>
      </c>
      <c r="R29" t="s">
        <v>941</v>
      </c>
      <c r="S29">
        <v>13372300</v>
      </c>
      <c r="T29">
        <v>13372324</v>
      </c>
      <c r="U29">
        <v>0</v>
      </c>
      <c r="V29" t="s">
        <v>1127</v>
      </c>
      <c r="W29" t="s">
        <v>1128</v>
      </c>
      <c r="X29">
        <v>0</v>
      </c>
      <c r="Y29" t="s">
        <v>1127</v>
      </c>
      <c r="Z29" t="s">
        <v>1184</v>
      </c>
      <c r="AA29" t="s">
        <v>1185</v>
      </c>
    </row>
    <row r="30" spans="1:27" x14ac:dyDescent="0.2">
      <c r="A30">
        <v>79017</v>
      </c>
      <c r="B30">
        <v>-4.6161305013010896</v>
      </c>
      <c r="C30">
        <v>3</v>
      </c>
      <c r="D30">
        <v>100</v>
      </c>
      <c r="E30">
        <v>7</v>
      </c>
      <c r="F30">
        <v>0.33333333333333298</v>
      </c>
      <c r="G30">
        <v>0.42962962962963003</v>
      </c>
      <c r="H30" t="s">
        <v>894</v>
      </c>
      <c r="I30">
        <v>-0.30102999566398098</v>
      </c>
      <c r="J30">
        <v>3</v>
      </c>
      <c r="K30">
        <v>7</v>
      </c>
      <c r="L30">
        <v>100</v>
      </c>
      <c r="M30">
        <v>42</v>
      </c>
      <c r="N30">
        <v>0.37133964000000003</v>
      </c>
      <c r="O30" t="s">
        <v>780</v>
      </c>
      <c r="P30">
        <v>21</v>
      </c>
      <c r="Q30" t="s">
        <v>894</v>
      </c>
      <c r="R30" t="s">
        <v>941</v>
      </c>
      <c r="S30">
        <v>14199126</v>
      </c>
      <c r="T30">
        <v>14199146</v>
      </c>
      <c r="U30">
        <v>0</v>
      </c>
      <c r="V30" t="s">
        <v>1129</v>
      </c>
      <c r="W30" t="s">
        <v>936</v>
      </c>
      <c r="X30">
        <v>1</v>
      </c>
      <c r="Y30" t="s">
        <v>1129</v>
      </c>
      <c r="Z30" t="s">
        <v>1186</v>
      </c>
      <c r="AA30" t="s">
        <v>1187</v>
      </c>
    </row>
    <row r="31" spans="1:27" x14ac:dyDescent="0.2">
      <c r="A31">
        <v>79259</v>
      </c>
      <c r="B31">
        <v>-4.0719325071367898</v>
      </c>
      <c r="C31">
        <v>3</v>
      </c>
      <c r="D31">
        <v>90</v>
      </c>
      <c r="E31">
        <v>8.3000000000000007</v>
      </c>
      <c r="F31">
        <v>0.66666666666666696</v>
      </c>
      <c r="G31">
        <v>0.51470588235294101</v>
      </c>
      <c r="H31" t="s">
        <v>894</v>
      </c>
      <c r="I31">
        <v>-0.30102999566398098</v>
      </c>
      <c r="J31">
        <v>3</v>
      </c>
      <c r="K31">
        <v>8.3000000000000007</v>
      </c>
      <c r="L31">
        <v>90</v>
      </c>
      <c r="M31">
        <v>43</v>
      </c>
      <c r="N31">
        <v>0.43810429000000001</v>
      </c>
      <c r="O31" t="s">
        <v>799</v>
      </c>
      <c r="P31">
        <v>24.9</v>
      </c>
      <c r="Q31" t="s">
        <v>894</v>
      </c>
      <c r="R31" t="s">
        <v>941</v>
      </c>
      <c r="S31">
        <v>14446851</v>
      </c>
      <c r="T31">
        <v>14446875</v>
      </c>
      <c r="U31">
        <v>0</v>
      </c>
      <c r="V31" t="s">
        <v>143</v>
      </c>
      <c r="W31" t="s">
        <v>1130</v>
      </c>
      <c r="X31">
        <v>0</v>
      </c>
      <c r="Y31" t="s">
        <v>143</v>
      </c>
      <c r="Z31" t="s">
        <v>1188</v>
      </c>
      <c r="AA31" t="s">
        <v>1189</v>
      </c>
    </row>
    <row r="32" spans="1:27" x14ac:dyDescent="0.2">
      <c r="A32">
        <v>79554</v>
      </c>
      <c r="B32">
        <v>-3.96589978264279</v>
      </c>
      <c r="C32">
        <v>3</v>
      </c>
      <c r="D32">
        <v>92</v>
      </c>
      <c r="E32">
        <v>10</v>
      </c>
      <c r="F32">
        <v>0.33333333333333298</v>
      </c>
      <c r="G32">
        <v>0.31111111111111101</v>
      </c>
      <c r="H32" t="s">
        <v>894</v>
      </c>
      <c r="I32">
        <v>-0.30102999566398098</v>
      </c>
      <c r="J32">
        <v>3</v>
      </c>
      <c r="K32">
        <v>10</v>
      </c>
      <c r="L32">
        <v>92</v>
      </c>
      <c r="M32">
        <v>53</v>
      </c>
      <c r="N32">
        <v>0.74723684999999995</v>
      </c>
      <c r="O32" t="s">
        <v>778</v>
      </c>
      <c r="P32">
        <v>30</v>
      </c>
      <c r="Q32" t="s">
        <v>894</v>
      </c>
      <c r="R32" t="s">
        <v>941</v>
      </c>
      <c r="S32">
        <v>14917485</v>
      </c>
      <c r="T32">
        <v>14917514</v>
      </c>
      <c r="U32">
        <v>0</v>
      </c>
      <c r="V32" t="s">
        <v>1131</v>
      </c>
      <c r="W32" t="s">
        <v>1132</v>
      </c>
      <c r="X32">
        <v>0</v>
      </c>
      <c r="Y32" t="s">
        <v>1131</v>
      </c>
      <c r="Z32" t="s">
        <v>329</v>
      </c>
      <c r="AA32" t="s">
        <v>329</v>
      </c>
    </row>
    <row r="33" spans="1:27" x14ac:dyDescent="0.2">
      <c r="A33">
        <v>79803</v>
      </c>
      <c r="B33">
        <v>-5.4487158068200703</v>
      </c>
      <c r="C33">
        <v>2</v>
      </c>
      <c r="D33">
        <v>92</v>
      </c>
      <c r="E33">
        <v>13.5</v>
      </c>
      <c r="F33">
        <v>0.5</v>
      </c>
      <c r="G33">
        <v>0.407407407407407</v>
      </c>
      <c r="H33" t="s">
        <v>894</v>
      </c>
      <c r="I33">
        <v>-0.106067697217357</v>
      </c>
      <c r="J33">
        <v>2</v>
      </c>
      <c r="K33">
        <v>13.5</v>
      </c>
      <c r="L33">
        <v>92</v>
      </c>
      <c r="M33">
        <v>47</v>
      </c>
      <c r="N33">
        <v>1.0203462729999999</v>
      </c>
      <c r="O33" t="s">
        <v>801</v>
      </c>
      <c r="P33">
        <v>27</v>
      </c>
      <c r="Q33" t="s">
        <v>894</v>
      </c>
      <c r="R33" t="s">
        <v>941</v>
      </c>
      <c r="S33">
        <v>15324546</v>
      </c>
      <c r="T33">
        <v>15324572</v>
      </c>
      <c r="U33">
        <v>0</v>
      </c>
      <c r="V33" t="s">
        <v>489</v>
      </c>
      <c r="W33" t="s">
        <v>1133</v>
      </c>
      <c r="X33">
        <v>0</v>
      </c>
      <c r="Y33" t="s">
        <v>489</v>
      </c>
      <c r="Z33" t="s">
        <v>329</v>
      </c>
      <c r="AA33" t="s">
        <v>329</v>
      </c>
    </row>
    <row r="34" spans="1:27" x14ac:dyDescent="0.2">
      <c r="A34">
        <v>79999</v>
      </c>
      <c r="B34">
        <v>-4.5836197602715698</v>
      </c>
      <c r="C34">
        <v>2</v>
      </c>
      <c r="D34">
        <v>100</v>
      </c>
      <c r="E34">
        <v>10</v>
      </c>
      <c r="F34">
        <v>0.5</v>
      </c>
      <c r="G34">
        <v>0.47407407407407398</v>
      </c>
      <c r="H34" t="s">
        <v>894</v>
      </c>
      <c r="I34">
        <v>-1.83118525580339E-2</v>
      </c>
      <c r="J34">
        <v>2</v>
      </c>
      <c r="K34">
        <v>10</v>
      </c>
      <c r="L34">
        <v>100</v>
      </c>
      <c r="M34">
        <v>40</v>
      </c>
      <c r="N34">
        <v>0.85557703299999999</v>
      </c>
      <c r="O34" t="s">
        <v>897</v>
      </c>
      <c r="P34">
        <v>20</v>
      </c>
      <c r="Q34" t="s">
        <v>894</v>
      </c>
      <c r="R34" t="s">
        <v>941</v>
      </c>
      <c r="S34">
        <v>15676454</v>
      </c>
      <c r="T34">
        <v>15676473</v>
      </c>
      <c r="U34">
        <v>0</v>
      </c>
      <c r="V34" t="s">
        <v>1134</v>
      </c>
      <c r="W34" t="s">
        <v>955</v>
      </c>
      <c r="X34">
        <v>1</v>
      </c>
      <c r="Y34" t="s">
        <v>1134</v>
      </c>
      <c r="Z34" t="s">
        <v>329</v>
      </c>
      <c r="AA34" t="s">
        <v>329</v>
      </c>
    </row>
    <row r="35" spans="1:27" x14ac:dyDescent="0.2">
      <c r="A35">
        <v>80226</v>
      </c>
      <c r="B35">
        <v>-4.9148894716784604</v>
      </c>
      <c r="C35">
        <v>3</v>
      </c>
      <c r="D35">
        <v>100</v>
      </c>
      <c r="E35">
        <v>7</v>
      </c>
      <c r="F35">
        <v>0.33333333333333298</v>
      </c>
      <c r="G35">
        <v>0.35555555555555601</v>
      </c>
      <c r="H35" t="s">
        <v>894</v>
      </c>
      <c r="I35">
        <v>-0.30102999566398098</v>
      </c>
      <c r="J35">
        <v>3</v>
      </c>
      <c r="K35">
        <v>7</v>
      </c>
      <c r="L35">
        <v>100</v>
      </c>
      <c r="M35">
        <v>42</v>
      </c>
      <c r="N35">
        <v>0.37133964000000003</v>
      </c>
      <c r="O35" t="s">
        <v>785</v>
      </c>
      <c r="P35">
        <v>21</v>
      </c>
      <c r="Q35" t="s">
        <v>894</v>
      </c>
      <c r="R35" t="s">
        <v>941</v>
      </c>
      <c r="S35">
        <v>16111144</v>
      </c>
      <c r="T35">
        <v>16111164</v>
      </c>
      <c r="U35">
        <v>0</v>
      </c>
      <c r="V35" t="s">
        <v>1135</v>
      </c>
      <c r="W35" t="s">
        <v>903</v>
      </c>
      <c r="X35">
        <v>0</v>
      </c>
      <c r="Y35" t="s">
        <v>1135</v>
      </c>
      <c r="Z35" t="s">
        <v>1190</v>
      </c>
      <c r="AA35" t="s">
        <v>1191</v>
      </c>
    </row>
    <row r="36" spans="1:27" x14ac:dyDescent="0.2">
      <c r="A36">
        <v>82178</v>
      </c>
      <c r="B36">
        <v>-4.2051670883105796</v>
      </c>
      <c r="C36">
        <v>3</v>
      </c>
      <c r="D36">
        <v>90</v>
      </c>
      <c r="E36">
        <v>8.3000000000000007</v>
      </c>
      <c r="F36">
        <v>0.33333333333333298</v>
      </c>
      <c r="G36">
        <v>0.41911764705882398</v>
      </c>
      <c r="H36" t="s">
        <v>894</v>
      </c>
      <c r="I36">
        <v>-0.30102999566398098</v>
      </c>
      <c r="J36">
        <v>3</v>
      </c>
      <c r="K36">
        <v>8.3000000000000007</v>
      </c>
      <c r="L36">
        <v>90</v>
      </c>
      <c r="M36">
        <v>43</v>
      </c>
      <c r="N36">
        <v>0.43810429000000001</v>
      </c>
      <c r="O36" t="s">
        <v>782</v>
      </c>
      <c r="P36">
        <v>24.9</v>
      </c>
      <c r="Q36" t="s">
        <v>894</v>
      </c>
      <c r="R36" t="s">
        <v>953</v>
      </c>
      <c r="S36">
        <v>577020</v>
      </c>
      <c r="T36">
        <v>577044</v>
      </c>
      <c r="U36">
        <v>0</v>
      </c>
      <c r="V36" t="s">
        <v>1136</v>
      </c>
      <c r="W36" t="s">
        <v>1137</v>
      </c>
      <c r="X36">
        <v>0</v>
      </c>
      <c r="Y36" t="s">
        <v>1136</v>
      </c>
      <c r="Z36" t="s">
        <v>329</v>
      </c>
      <c r="AA36" t="s">
        <v>1192</v>
      </c>
    </row>
    <row r="37" spans="1:27" x14ac:dyDescent="0.2">
      <c r="A37">
        <v>83637</v>
      </c>
      <c r="B37">
        <v>-3.4920932072208601</v>
      </c>
      <c r="C37">
        <v>2</v>
      </c>
      <c r="D37">
        <v>100</v>
      </c>
      <c r="E37">
        <v>11</v>
      </c>
      <c r="F37">
        <v>0.5</v>
      </c>
      <c r="G37">
        <v>0.42647058823529399</v>
      </c>
      <c r="H37" t="s">
        <v>894</v>
      </c>
      <c r="I37">
        <v>9.6426747169444799E-2</v>
      </c>
      <c r="J37">
        <v>2</v>
      </c>
      <c r="K37">
        <v>11</v>
      </c>
      <c r="L37">
        <v>100</v>
      </c>
      <c r="M37">
        <v>44</v>
      </c>
      <c r="N37">
        <v>0.95467762599999995</v>
      </c>
      <c r="O37" t="s">
        <v>801</v>
      </c>
      <c r="P37">
        <v>22</v>
      </c>
      <c r="Q37" t="s">
        <v>894</v>
      </c>
      <c r="R37" t="s">
        <v>953</v>
      </c>
      <c r="S37">
        <v>2666021</v>
      </c>
      <c r="T37">
        <v>2666042</v>
      </c>
      <c r="U37">
        <v>0</v>
      </c>
      <c r="V37" t="s">
        <v>1138</v>
      </c>
      <c r="W37" t="s">
        <v>1139</v>
      </c>
      <c r="X37">
        <v>0</v>
      </c>
      <c r="Y37" t="s">
        <v>1138</v>
      </c>
      <c r="Z37" t="s">
        <v>1193</v>
      </c>
      <c r="AA37" t="s">
        <v>1194</v>
      </c>
    </row>
    <row r="38" spans="1:27" x14ac:dyDescent="0.2">
      <c r="A38">
        <v>85884</v>
      </c>
      <c r="B38">
        <v>-4.2050574814057899</v>
      </c>
      <c r="C38">
        <v>3</v>
      </c>
      <c r="D38">
        <v>90</v>
      </c>
      <c r="E38">
        <v>8.3000000000000007</v>
      </c>
      <c r="F38">
        <v>0.33333333333333298</v>
      </c>
      <c r="G38">
        <v>0.407407407407407</v>
      </c>
      <c r="H38" t="s">
        <v>894</v>
      </c>
      <c r="I38">
        <v>-0.30102999566398098</v>
      </c>
      <c r="J38">
        <v>3</v>
      </c>
      <c r="K38">
        <v>8.3000000000000007</v>
      </c>
      <c r="L38">
        <v>90</v>
      </c>
      <c r="M38">
        <v>43</v>
      </c>
      <c r="N38">
        <v>0.43810429000000001</v>
      </c>
      <c r="O38" t="s">
        <v>1081</v>
      </c>
      <c r="P38">
        <v>24.9</v>
      </c>
      <c r="Q38" t="s">
        <v>894</v>
      </c>
      <c r="R38" t="s">
        <v>953</v>
      </c>
      <c r="S38">
        <v>6251807</v>
      </c>
      <c r="T38">
        <v>6251831</v>
      </c>
      <c r="U38">
        <v>0</v>
      </c>
      <c r="V38" t="s">
        <v>1140</v>
      </c>
      <c r="W38" t="s">
        <v>1141</v>
      </c>
      <c r="X38">
        <v>0</v>
      </c>
      <c r="Y38" t="s">
        <v>1140</v>
      </c>
      <c r="Z38" t="s">
        <v>329</v>
      </c>
      <c r="AA38" t="s">
        <v>329</v>
      </c>
    </row>
    <row r="39" spans="1:27" x14ac:dyDescent="0.2">
      <c r="A39">
        <v>86473</v>
      </c>
      <c r="B39">
        <v>-4.0844497150932897</v>
      </c>
      <c r="C39">
        <v>2</v>
      </c>
      <c r="D39">
        <v>100</v>
      </c>
      <c r="E39">
        <v>10</v>
      </c>
      <c r="F39">
        <v>0.5</v>
      </c>
      <c r="G39">
        <v>0.407407407407407</v>
      </c>
      <c r="H39" t="s">
        <v>894</v>
      </c>
      <c r="I39">
        <v>3.5838373322066901E-2</v>
      </c>
      <c r="J39">
        <v>2</v>
      </c>
      <c r="K39">
        <v>11</v>
      </c>
      <c r="L39">
        <v>100</v>
      </c>
      <c r="M39">
        <v>44</v>
      </c>
      <c r="N39">
        <v>0.95467762599999995</v>
      </c>
      <c r="O39" t="s">
        <v>801</v>
      </c>
      <c r="P39">
        <v>22</v>
      </c>
      <c r="Q39" t="s">
        <v>894</v>
      </c>
      <c r="R39" t="s">
        <v>953</v>
      </c>
      <c r="S39">
        <v>7084706</v>
      </c>
      <c r="T39">
        <v>7084727</v>
      </c>
      <c r="U39">
        <v>0</v>
      </c>
      <c r="V39" t="s">
        <v>1142</v>
      </c>
      <c r="W39" t="s">
        <v>906</v>
      </c>
      <c r="X39">
        <v>1</v>
      </c>
      <c r="Y39" t="s">
        <v>1142</v>
      </c>
      <c r="Z39" t="s">
        <v>329</v>
      </c>
      <c r="AA39" t="s">
        <v>329</v>
      </c>
    </row>
    <row r="40" spans="1:27" x14ac:dyDescent="0.2">
      <c r="A40">
        <v>87131</v>
      </c>
      <c r="B40">
        <v>-4.2263797930066902</v>
      </c>
      <c r="C40">
        <v>3</v>
      </c>
      <c r="D40">
        <v>91</v>
      </c>
      <c r="E40">
        <v>8.6999999999999993</v>
      </c>
      <c r="F40">
        <v>0.33333333333333298</v>
      </c>
      <c r="G40">
        <v>0.37037037037037002</v>
      </c>
      <c r="H40" t="s">
        <v>894</v>
      </c>
      <c r="I40">
        <v>-0.30102999566398098</v>
      </c>
      <c r="J40">
        <v>3</v>
      </c>
      <c r="K40">
        <v>8.6999999999999993</v>
      </c>
      <c r="L40">
        <v>91</v>
      </c>
      <c r="M40">
        <v>45</v>
      </c>
      <c r="N40">
        <v>0.53029330399999997</v>
      </c>
      <c r="O40" t="s">
        <v>778</v>
      </c>
      <c r="P40">
        <v>26.1</v>
      </c>
      <c r="Q40" t="s">
        <v>894</v>
      </c>
      <c r="R40" t="s">
        <v>953</v>
      </c>
      <c r="S40">
        <v>7956731</v>
      </c>
      <c r="T40">
        <v>7956756</v>
      </c>
      <c r="U40">
        <v>0</v>
      </c>
      <c r="V40" t="s">
        <v>1143</v>
      </c>
      <c r="W40" t="s">
        <v>1144</v>
      </c>
      <c r="X40">
        <v>0</v>
      </c>
      <c r="Y40" t="s">
        <v>1143</v>
      </c>
      <c r="Z40" t="s">
        <v>329</v>
      </c>
      <c r="AA40" t="s">
        <v>329</v>
      </c>
    </row>
    <row r="41" spans="1:27" x14ac:dyDescent="0.2">
      <c r="A41">
        <v>87679</v>
      </c>
      <c r="B41">
        <v>-3.8336707640064702</v>
      </c>
      <c r="C41">
        <v>2</v>
      </c>
      <c r="D41">
        <v>100</v>
      </c>
      <c r="E41">
        <v>10</v>
      </c>
      <c r="F41">
        <v>0</v>
      </c>
      <c r="G41">
        <v>0.28888888888888897</v>
      </c>
      <c r="H41" t="s">
        <v>894</v>
      </c>
      <c r="I41">
        <v>0.21303334850304601</v>
      </c>
      <c r="J41">
        <v>2</v>
      </c>
      <c r="K41">
        <v>10</v>
      </c>
      <c r="L41">
        <v>100</v>
      </c>
      <c r="M41">
        <v>40</v>
      </c>
      <c r="N41">
        <v>0.85557703299999999</v>
      </c>
      <c r="O41" t="s">
        <v>959</v>
      </c>
      <c r="P41">
        <v>20</v>
      </c>
      <c r="Q41" t="s">
        <v>894</v>
      </c>
      <c r="R41" t="s">
        <v>953</v>
      </c>
      <c r="S41">
        <v>8600316</v>
      </c>
      <c r="T41">
        <v>8600335</v>
      </c>
      <c r="U41">
        <v>0</v>
      </c>
      <c r="V41" t="s">
        <v>1145</v>
      </c>
      <c r="W41" t="s">
        <v>1146</v>
      </c>
      <c r="X41">
        <v>0</v>
      </c>
      <c r="Y41" t="s">
        <v>1145</v>
      </c>
      <c r="Z41" t="s">
        <v>1195</v>
      </c>
      <c r="AA41" t="s">
        <v>1196</v>
      </c>
    </row>
    <row r="42" spans="1:27" x14ac:dyDescent="0.2">
      <c r="A42">
        <v>88181</v>
      </c>
      <c r="B42">
        <v>-4.2385623804518104</v>
      </c>
      <c r="C42">
        <v>2</v>
      </c>
      <c r="D42">
        <v>100</v>
      </c>
      <c r="E42">
        <v>9</v>
      </c>
      <c r="F42">
        <v>0.5</v>
      </c>
      <c r="G42">
        <v>0.44444444444444398</v>
      </c>
      <c r="H42" t="s">
        <v>894</v>
      </c>
      <c r="I42">
        <v>9.8275729420415001E-2</v>
      </c>
      <c r="J42">
        <v>2</v>
      </c>
      <c r="K42">
        <v>10</v>
      </c>
      <c r="L42">
        <v>100</v>
      </c>
      <c r="M42">
        <v>40</v>
      </c>
      <c r="N42">
        <v>0.85557703299999999</v>
      </c>
      <c r="O42" t="s">
        <v>801</v>
      </c>
      <c r="P42">
        <v>20</v>
      </c>
      <c r="Q42" t="s">
        <v>894</v>
      </c>
      <c r="R42" t="s">
        <v>953</v>
      </c>
      <c r="S42">
        <v>9055187</v>
      </c>
      <c r="T42">
        <v>9055206</v>
      </c>
      <c r="U42">
        <v>0</v>
      </c>
      <c r="V42" t="s">
        <v>1147</v>
      </c>
      <c r="W42" t="s">
        <v>906</v>
      </c>
      <c r="X42">
        <v>1</v>
      </c>
      <c r="Y42" t="s">
        <v>1147</v>
      </c>
      <c r="Z42" t="s">
        <v>329</v>
      </c>
      <c r="AA42" t="s">
        <v>329</v>
      </c>
    </row>
    <row r="43" spans="1:27" x14ac:dyDescent="0.2">
      <c r="A43">
        <v>92543</v>
      </c>
      <c r="B43">
        <v>-3.7359414489335201</v>
      </c>
      <c r="C43">
        <v>2</v>
      </c>
      <c r="D43">
        <v>91</v>
      </c>
      <c r="E43">
        <v>12</v>
      </c>
      <c r="F43">
        <v>0.5</v>
      </c>
      <c r="G43">
        <v>0.38518518518518502</v>
      </c>
      <c r="H43" t="s">
        <v>894</v>
      </c>
      <c r="I43">
        <v>-7.2715457541045997E-2</v>
      </c>
      <c r="J43">
        <v>2</v>
      </c>
      <c r="K43">
        <v>13</v>
      </c>
      <c r="L43">
        <v>91</v>
      </c>
      <c r="M43">
        <v>45</v>
      </c>
      <c r="N43">
        <v>0.98207862000000001</v>
      </c>
      <c r="O43" t="s">
        <v>1051</v>
      </c>
      <c r="P43">
        <v>26</v>
      </c>
      <c r="Q43" t="s">
        <v>894</v>
      </c>
      <c r="R43" t="s">
        <v>953</v>
      </c>
      <c r="S43">
        <v>12599750</v>
      </c>
      <c r="T43">
        <v>12599775</v>
      </c>
      <c r="U43">
        <v>0</v>
      </c>
      <c r="V43" t="s">
        <v>1148</v>
      </c>
      <c r="W43" t="s">
        <v>1149</v>
      </c>
      <c r="X43">
        <v>0</v>
      </c>
      <c r="Y43" t="s">
        <v>1148</v>
      </c>
      <c r="Z43" t="s">
        <v>329</v>
      </c>
      <c r="AA43" t="s">
        <v>1197</v>
      </c>
    </row>
    <row r="44" spans="1:27" x14ac:dyDescent="0.2">
      <c r="A44">
        <v>95672</v>
      </c>
      <c r="B44">
        <v>-3.74459731745063</v>
      </c>
      <c r="C44">
        <v>3</v>
      </c>
      <c r="D44">
        <v>92</v>
      </c>
      <c r="E44">
        <v>8.6999999999999993</v>
      </c>
      <c r="F44">
        <v>0.33333333333333298</v>
      </c>
      <c r="G44">
        <v>0.38518518518518502</v>
      </c>
      <c r="H44" t="s">
        <v>894</v>
      </c>
      <c r="I44">
        <v>-0.137167256154927</v>
      </c>
      <c r="J44">
        <v>3</v>
      </c>
      <c r="K44">
        <v>8.6999999999999993</v>
      </c>
      <c r="L44">
        <v>92</v>
      </c>
      <c r="M44">
        <v>47</v>
      </c>
      <c r="N44">
        <v>0.54810302899999996</v>
      </c>
      <c r="O44" t="s">
        <v>780</v>
      </c>
      <c r="P44">
        <v>26.1</v>
      </c>
      <c r="Q44" t="s">
        <v>894</v>
      </c>
      <c r="R44" t="s">
        <v>953</v>
      </c>
      <c r="S44">
        <v>14984444</v>
      </c>
      <c r="T44">
        <v>14984470</v>
      </c>
      <c r="U44">
        <v>0</v>
      </c>
      <c r="V44" t="s">
        <v>1150</v>
      </c>
      <c r="W44" t="s">
        <v>1151</v>
      </c>
      <c r="X44">
        <v>0</v>
      </c>
      <c r="Y44" t="s">
        <v>1150</v>
      </c>
      <c r="Z44" t="s">
        <v>1198</v>
      </c>
      <c r="AA44" t="s">
        <v>1199</v>
      </c>
    </row>
    <row r="45" spans="1:27" x14ac:dyDescent="0.2">
      <c r="A45">
        <v>97704</v>
      </c>
      <c r="B45">
        <v>-6.8172587328742402</v>
      </c>
      <c r="C45">
        <v>2</v>
      </c>
      <c r="D45">
        <v>100</v>
      </c>
      <c r="E45">
        <v>10</v>
      </c>
      <c r="F45">
        <v>0</v>
      </c>
      <c r="G45">
        <v>0.2</v>
      </c>
      <c r="H45" t="s">
        <v>894</v>
      </c>
      <c r="I45">
        <v>4.9166871164046701E-2</v>
      </c>
      <c r="J45">
        <v>2</v>
      </c>
      <c r="K45">
        <v>10</v>
      </c>
      <c r="L45">
        <v>100</v>
      </c>
      <c r="M45">
        <v>40</v>
      </c>
      <c r="N45">
        <v>0.85557703299999999</v>
      </c>
      <c r="O45" t="s">
        <v>901</v>
      </c>
      <c r="P45">
        <v>20</v>
      </c>
      <c r="Q45" t="s">
        <v>894</v>
      </c>
      <c r="R45" t="s">
        <v>953</v>
      </c>
      <c r="S45">
        <v>16881174</v>
      </c>
      <c r="T45">
        <v>16881193</v>
      </c>
      <c r="U45">
        <v>0</v>
      </c>
      <c r="V45" t="s">
        <v>508</v>
      </c>
      <c r="W45" t="s">
        <v>1151</v>
      </c>
      <c r="X45">
        <v>0</v>
      </c>
      <c r="Y45" t="s">
        <v>508</v>
      </c>
      <c r="Z45" t="s">
        <v>509</v>
      </c>
      <c r="AA45" t="s">
        <v>510</v>
      </c>
    </row>
    <row r="46" spans="1:27" x14ac:dyDescent="0.2">
      <c r="A46">
        <v>98526</v>
      </c>
      <c r="B46">
        <v>-3.7839380975632801</v>
      </c>
      <c r="C46">
        <v>2</v>
      </c>
      <c r="D46">
        <v>100</v>
      </c>
      <c r="E46">
        <v>9</v>
      </c>
      <c r="F46">
        <v>0</v>
      </c>
      <c r="G46">
        <v>0.140740740740741</v>
      </c>
      <c r="H46" t="s">
        <v>894</v>
      </c>
      <c r="I46">
        <v>0.25932353202608999</v>
      </c>
      <c r="J46">
        <v>2</v>
      </c>
      <c r="K46">
        <v>20</v>
      </c>
      <c r="L46">
        <v>100</v>
      </c>
      <c r="M46">
        <v>80</v>
      </c>
      <c r="N46">
        <v>0.96964602300000002</v>
      </c>
      <c r="O46" t="s">
        <v>959</v>
      </c>
      <c r="P46">
        <v>40</v>
      </c>
      <c r="Q46" t="s">
        <v>894</v>
      </c>
      <c r="R46" t="s">
        <v>953</v>
      </c>
      <c r="S46">
        <v>17757516</v>
      </c>
      <c r="T46">
        <v>17757555</v>
      </c>
      <c r="U46">
        <v>0</v>
      </c>
      <c r="V46" t="s">
        <v>1152</v>
      </c>
      <c r="W46" t="s">
        <v>1117</v>
      </c>
      <c r="X46">
        <v>0</v>
      </c>
      <c r="Y46" t="s">
        <v>1152</v>
      </c>
      <c r="Z46" t="s">
        <v>1200</v>
      </c>
      <c r="AA46" t="s">
        <v>1201</v>
      </c>
    </row>
    <row r="47" spans="1:27" x14ac:dyDescent="0.2">
      <c r="A47">
        <v>98920</v>
      </c>
      <c r="B47">
        <v>-4.1143131988632096</v>
      </c>
      <c r="C47">
        <v>3</v>
      </c>
      <c r="D47">
        <v>100</v>
      </c>
      <c r="E47">
        <v>6.7</v>
      </c>
      <c r="F47">
        <v>0.33333333333333298</v>
      </c>
      <c r="G47">
        <v>0.34532374100719399</v>
      </c>
      <c r="H47" t="s">
        <v>894</v>
      </c>
      <c r="I47">
        <v>-0.30102999566398098</v>
      </c>
      <c r="J47">
        <v>3</v>
      </c>
      <c r="K47">
        <v>6.7</v>
      </c>
      <c r="L47">
        <v>100</v>
      </c>
      <c r="M47">
        <v>40</v>
      </c>
      <c r="N47">
        <v>0.30338216200000001</v>
      </c>
      <c r="O47" t="s">
        <v>780</v>
      </c>
      <c r="P47">
        <v>20.100000000000001</v>
      </c>
      <c r="Q47" t="s">
        <v>894</v>
      </c>
      <c r="R47" t="s">
        <v>953</v>
      </c>
      <c r="S47">
        <v>18166901</v>
      </c>
      <c r="T47">
        <v>18166920</v>
      </c>
      <c r="U47">
        <v>0</v>
      </c>
      <c r="V47" t="s">
        <v>156</v>
      </c>
      <c r="W47" t="s">
        <v>1153</v>
      </c>
      <c r="X47">
        <v>0</v>
      </c>
      <c r="Y47" t="s">
        <v>156</v>
      </c>
      <c r="Z47" t="s">
        <v>329</v>
      </c>
      <c r="AA47" t="s">
        <v>329</v>
      </c>
    </row>
    <row r="48" spans="1:27" x14ac:dyDescent="0.2">
      <c r="A48">
        <v>99849</v>
      </c>
      <c r="B48">
        <v>-4.3330092219691796</v>
      </c>
      <c r="C48">
        <v>3</v>
      </c>
      <c r="D48">
        <v>90</v>
      </c>
      <c r="E48">
        <v>8</v>
      </c>
      <c r="F48">
        <v>0.33333333333333298</v>
      </c>
      <c r="G48">
        <v>0.42753623188405798</v>
      </c>
      <c r="H48" t="s">
        <v>894</v>
      </c>
      <c r="I48">
        <v>-0.30102999566398098</v>
      </c>
      <c r="J48">
        <v>3</v>
      </c>
      <c r="K48">
        <v>8</v>
      </c>
      <c r="L48">
        <v>90</v>
      </c>
      <c r="M48">
        <v>41</v>
      </c>
      <c r="N48">
        <v>0.37987871899999998</v>
      </c>
      <c r="O48" t="s">
        <v>787</v>
      </c>
      <c r="P48">
        <v>24</v>
      </c>
      <c r="Q48" t="s">
        <v>894</v>
      </c>
      <c r="R48" t="s">
        <v>953</v>
      </c>
      <c r="S48">
        <v>19317759</v>
      </c>
      <c r="T48">
        <v>19317782</v>
      </c>
      <c r="U48">
        <v>0</v>
      </c>
      <c r="V48" t="s">
        <v>1154</v>
      </c>
      <c r="W48" t="s">
        <v>1155</v>
      </c>
      <c r="X48">
        <v>1</v>
      </c>
      <c r="Y48" t="s">
        <v>1154</v>
      </c>
      <c r="Z48" t="s">
        <v>329</v>
      </c>
      <c r="AA48" t="s">
        <v>329</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16</vt:i4>
      </vt:variant>
    </vt:vector>
  </HeadingPairs>
  <TitlesOfParts>
    <vt:vector size="16" baseType="lpstr">
      <vt:lpstr>coding_diversifying_122016</vt:lpstr>
      <vt:lpstr>coding_purifying_113016</vt:lpstr>
      <vt:lpstr>coding_purifying_122016</vt:lpstr>
      <vt:lpstr>g_Profiler_coding_purifying</vt:lpstr>
      <vt:lpstr>tabulate_coding_both</vt:lpstr>
      <vt:lpstr>selxn_analyzed</vt:lpstr>
      <vt:lpstr>utr_diversifying_122016</vt:lpstr>
      <vt:lpstr>intr_diversifying_122016</vt:lpstr>
      <vt:lpstr>utr_purifying_122016</vt:lpstr>
      <vt:lpstr>intr_purifying_122016</vt:lpstr>
      <vt:lpstr>nc_diversifying_122016</vt:lpstr>
      <vt:lpstr>nc_stab_122016</vt:lpstr>
      <vt:lpstr>coding_diversifying_092616</vt:lpstr>
      <vt:lpstr>intron_pure_092616</vt:lpstr>
      <vt:lpstr>coding_purifying_092616</vt:lpstr>
      <vt:lpstr>intron_diverse_092616</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2016-09-30T01:56:04Z</dcterms:created>
  <dcterms:modified xsi:type="dcterms:W3CDTF">2017-04-18T23:32:01Z</dcterms:modified>
</cp:coreProperties>
</file>