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steve\Dropbox (CCB)\FOR-JIRI-EACR\v4\"/>
    </mc:Choice>
  </mc:AlternateContent>
  <bookViews>
    <workbookView xWindow="-4250" yWindow="-20640" windowWidth="29040" windowHeight="18240" tabRatio="989"/>
  </bookViews>
  <sheets>
    <sheet name="Supplemental_Table_S1" sheetId="5" r:id="rId1"/>
    <sheet name="Supplemental_Table_S2" sheetId="11" r:id="rId2"/>
    <sheet name="Supplemental_Table_S3" sheetId="10" r:id="rId3"/>
    <sheet name="Supplemental_Table_S4" sheetId="15" r:id="rId4"/>
    <sheet name="Supplemental_Table_S5" sheetId="17" r:id="rId5"/>
    <sheet name="Supplemental_Table_S6" sheetId="16" r:id="rId6"/>
    <sheet name="Supplemental_Table_S7" sheetId="20" r:id="rId7"/>
    <sheet name="Supplemental_Table_S8" sheetId="13" r:id="rId8"/>
    <sheet name="Supplemental_Table_S9" sheetId="19" r:id="rId9"/>
    <sheet name="Supplemental_Table_S10" sheetId="14" r:id="rId10"/>
    <sheet name="Supplemental_Table_S11" sheetId="12" r:id="rId11"/>
    <sheet name="Supplemental_Table_S12" sheetId="18" r:id="rId12"/>
    <sheet name="Supplemental_Table_S13" sheetId="4" r:id="rId13"/>
  </sheets>
  <definedNames>
    <definedName name="_xlnm._FilterDatabase" localSheetId="3" hidden="1">Supplemental_Table_S4!$A$3:$F$152</definedName>
    <definedName name="_xlnm.Print_Area" localSheetId="1">Supplemental_Table_S2!$A$1:$U$33</definedName>
    <definedName name="_xlnm.Print_Titles" localSheetId="3">Supplemental_Table_S4!$2:$3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M33" i="11" l="1"/>
  <c r="C11" i="18"/>
  <c r="M32" i="11"/>
  <c r="C10" i="18"/>
  <c r="M31" i="11"/>
  <c r="C9" i="18"/>
  <c r="M30" i="11"/>
  <c r="C8" i="18"/>
  <c r="M29" i="11"/>
  <c r="C7" i="18"/>
  <c r="M28" i="11"/>
  <c r="C6" i="18"/>
  <c r="M27" i="11"/>
  <c r="C5" i="18"/>
  <c r="M26" i="11"/>
  <c r="C4" i="18"/>
  <c r="M14" i="17"/>
  <c r="M15" i="17"/>
  <c r="M16" i="17"/>
  <c r="M17" i="17"/>
  <c r="M18" i="17"/>
  <c r="M19" i="17"/>
  <c r="K14" i="17"/>
  <c r="K15" i="17"/>
  <c r="K16" i="17"/>
  <c r="K17" i="17"/>
  <c r="K18" i="17"/>
  <c r="K19" i="17"/>
  <c r="I14" i="17"/>
  <c r="I15" i="17"/>
  <c r="I16" i="17"/>
  <c r="I17" i="17"/>
  <c r="I18" i="17"/>
  <c r="I19" i="17"/>
  <c r="C27" i="16"/>
  <c r="B27" i="16"/>
  <c r="E28" i="16"/>
  <c r="E22" i="16"/>
  <c r="E23" i="16"/>
  <c r="E24" i="16"/>
  <c r="E25" i="16"/>
  <c r="E26" i="16"/>
  <c r="E21" i="16"/>
  <c r="C8" i="16"/>
  <c r="B8" i="16"/>
  <c r="E9" i="16"/>
  <c r="C14" i="16"/>
  <c r="B14" i="16"/>
  <c r="E15" i="16"/>
  <c r="C17" i="16"/>
  <c r="B17" i="16"/>
  <c r="E18" i="16"/>
  <c r="M7" i="17"/>
  <c r="M8" i="17"/>
  <c r="M9" i="17"/>
  <c r="M10" i="17"/>
  <c r="M11" i="17"/>
  <c r="M22" i="17"/>
  <c r="M23" i="17"/>
  <c r="M24" i="17"/>
  <c r="M25" i="17"/>
  <c r="M26" i="17"/>
  <c r="M27" i="17"/>
  <c r="M28" i="17"/>
  <c r="M29" i="17"/>
  <c r="M6" i="17"/>
  <c r="K22" i="17"/>
  <c r="K23" i="17"/>
  <c r="K24" i="17"/>
  <c r="K25" i="17"/>
  <c r="K26" i="17"/>
  <c r="K27" i="17"/>
  <c r="K28" i="17"/>
  <c r="K29" i="17"/>
  <c r="K7" i="17"/>
  <c r="K8" i="17"/>
  <c r="K9" i="17"/>
  <c r="K10" i="17"/>
  <c r="K11" i="17"/>
  <c r="K6" i="17"/>
  <c r="I7" i="17"/>
  <c r="I8" i="17"/>
  <c r="I9" i="17"/>
  <c r="I10" i="17"/>
  <c r="I11" i="17"/>
  <c r="I22" i="17"/>
  <c r="I23" i="17"/>
  <c r="I24" i="17"/>
  <c r="I25" i="17"/>
  <c r="I26" i="17"/>
  <c r="I27" i="17"/>
  <c r="I28" i="17"/>
  <c r="I29" i="17"/>
  <c r="I6" i="17"/>
  <c r="E5" i="16"/>
  <c r="E6" i="16"/>
  <c r="E7" i="16"/>
  <c r="E11" i="16"/>
  <c r="E12" i="16"/>
  <c r="E13" i="16"/>
  <c r="E33" i="16"/>
  <c r="E34" i="16"/>
  <c r="E35" i="16"/>
  <c r="E36" i="16"/>
  <c r="E37" i="16"/>
  <c r="E38" i="16"/>
  <c r="E31" i="16"/>
  <c r="E32" i="16"/>
  <c r="B39" i="16"/>
  <c r="C39" i="16"/>
  <c r="E40" i="16"/>
  <c r="F19" i="14"/>
  <c r="F18" i="14"/>
  <c r="F17" i="14"/>
  <c r="F16" i="14"/>
  <c r="F15" i="14"/>
  <c r="F14" i="14"/>
  <c r="F13" i="14"/>
  <c r="F12" i="14"/>
  <c r="F11" i="14"/>
  <c r="F10" i="14"/>
  <c r="F9" i="14"/>
  <c r="F8" i="14"/>
  <c r="F7" i="14"/>
  <c r="F6" i="14"/>
  <c r="F5" i="14"/>
  <c r="F4" i="14"/>
  <c r="F3" i="14"/>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L38" i="10"/>
  <c r="K38" i="10"/>
  <c r="J38" i="10"/>
  <c r="J18" i="10"/>
  <c r="L58" i="10"/>
  <c r="L37" i="10"/>
  <c r="L52" i="10"/>
  <c r="L51" i="10"/>
  <c r="L50" i="10"/>
  <c r="L49" i="10"/>
  <c r="L48" i="10"/>
  <c r="L57" i="10"/>
  <c r="L56" i="10"/>
  <c r="L55" i="10"/>
  <c r="L54" i="10"/>
  <c r="L44" i="10"/>
  <c r="L43" i="10"/>
  <c r="L42" i="10"/>
  <c r="L41" i="10"/>
  <c r="L40" i="10"/>
  <c r="L39" i="10"/>
  <c r="L45" i="10"/>
  <c r="L34" i="10"/>
  <c r="L33" i="10"/>
  <c r="L32" i="10"/>
  <c r="L31" i="10"/>
  <c r="L30" i="10"/>
  <c r="L29" i="10"/>
  <c r="L24" i="10"/>
  <c r="L23" i="10"/>
  <c r="L22" i="10"/>
  <c r="L25" i="10"/>
  <c r="L18" i="10"/>
  <c r="L16" i="10"/>
  <c r="L17" i="10"/>
  <c r="L19" i="10"/>
  <c r="L12" i="10"/>
  <c r="L11" i="10"/>
  <c r="L13" i="10"/>
  <c r="L10" i="10"/>
  <c r="L7" i="10"/>
  <c r="L6" i="10"/>
  <c r="L5" i="10"/>
  <c r="D25" i="10"/>
  <c r="D19" i="10"/>
  <c r="K58" i="10"/>
  <c r="K37" i="10"/>
  <c r="K52" i="10"/>
  <c r="K51" i="10"/>
  <c r="K50" i="10"/>
  <c r="K49" i="10"/>
  <c r="K48" i="10"/>
  <c r="K57" i="10"/>
  <c r="K56" i="10"/>
  <c r="K55" i="10"/>
  <c r="K54" i="10"/>
  <c r="K44" i="10"/>
  <c r="K43" i="10"/>
  <c r="K42" i="10"/>
  <c r="K41" i="10"/>
  <c r="K40" i="10"/>
  <c r="K39" i="10"/>
  <c r="K34" i="10"/>
  <c r="K33" i="10"/>
  <c r="K32" i="10"/>
  <c r="K31" i="10"/>
  <c r="K30" i="10"/>
  <c r="K29" i="10"/>
  <c r="K24" i="10"/>
  <c r="K23" i="10"/>
  <c r="K22" i="10"/>
  <c r="K18" i="10"/>
  <c r="K17" i="10"/>
  <c r="K16" i="10"/>
  <c r="K12" i="10"/>
  <c r="K11" i="10"/>
  <c r="K10" i="10"/>
  <c r="K7" i="10"/>
  <c r="K6" i="10"/>
  <c r="K5" i="10"/>
  <c r="J44" i="10"/>
  <c r="J43" i="10"/>
  <c r="J42" i="10"/>
  <c r="J41" i="10"/>
  <c r="J40" i="10"/>
  <c r="J39" i="10"/>
  <c r="J34" i="10"/>
  <c r="J33" i="10"/>
  <c r="J32" i="10"/>
  <c r="J31" i="10"/>
  <c r="J30" i="10"/>
  <c r="J29" i="10"/>
  <c r="J24" i="10"/>
  <c r="J22" i="10"/>
  <c r="J23" i="10"/>
  <c r="J25" i="10"/>
  <c r="J17" i="10"/>
  <c r="J16" i="10"/>
  <c r="J19" i="10"/>
  <c r="J26" i="10"/>
  <c r="J12" i="10"/>
  <c r="J11" i="10"/>
  <c r="J10" i="10"/>
  <c r="J7" i="10"/>
  <c r="J6" i="10"/>
  <c r="J5" i="10"/>
  <c r="J58" i="10"/>
  <c r="J37" i="10"/>
  <c r="J52" i="10"/>
  <c r="J51" i="10"/>
  <c r="J50" i="10"/>
  <c r="J49" i="10"/>
  <c r="J48" i="10"/>
  <c r="J57" i="10"/>
  <c r="J56" i="10"/>
  <c r="J55" i="10"/>
  <c r="J54" i="10"/>
  <c r="L8" i="10"/>
</calcChain>
</file>

<file path=xl/sharedStrings.xml><?xml version="1.0" encoding="utf-8"?>
<sst xmlns="http://schemas.openxmlformats.org/spreadsheetml/2006/main" count="851" uniqueCount="272">
  <si>
    <t>M1</t>
  </si>
  <si>
    <t>M2</t>
  </si>
  <si>
    <t>M3</t>
  </si>
  <si>
    <t>TYPE</t>
  </si>
  <si>
    <t>FFPE Block ID</t>
  </si>
  <si>
    <t>DIAGNOSIS</t>
  </si>
  <si>
    <t>Hepatitis B status</t>
  </si>
  <si>
    <t>PT1</t>
  </si>
  <si>
    <t>TUMOR</t>
  </si>
  <si>
    <t>92-28CA</t>
  </si>
  <si>
    <t>HCC, well differentiated</t>
  </si>
  <si>
    <t>HCC, Edmonson grade 2</t>
  </si>
  <si>
    <t>HBsAg+ at entry &amp; on retesting</t>
  </si>
  <si>
    <t>NORMAL</t>
  </si>
  <si>
    <t>92-28AF</t>
  </si>
  <si>
    <t>cirrhosis</t>
  </si>
  <si>
    <t>wt</t>
  </si>
  <si>
    <t>PT2</t>
  </si>
  <si>
    <t>94-18CA</t>
  </si>
  <si>
    <t>HBsAg+ at entry</t>
  </si>
  <si>
    <t>94-18AF</t>
  </si>
  <si>
    <t>fibrosis</t>
  </si>
  <si>
    <t>PT3</t>
  </si>
  <si>
    <t>95-40CA</t>
  </si>
  <si>
    <t>HCC, Edmonson grade 3</t>
  </si>
  <si>
    <t>95-40AF</t>
  </si>
  <si>
    <t>PT4</t>
  </si>
  <si>
    <t>97-38CA</t>
  </si>
  <si>
    <t>HCC, moderately differentiated</t>
  </si>
  <si>
    <t>97-38AF</t>
  </si>
  <si>
    <t>cirrhosis + vascular neoplastic emboli</t>
  </si>
  <si>
    <t>PT5</t>
  </si>
  <si>
    <t>92-1CA</t>
  </si>
  <si>
    <t>HCC, moderately differentiated; fibrous stroma</t>
  </si>
  <si>
    <t>92-1AF</t>
  </si>
  <si>
    <t>cirrhosis, inactive</t>
  </si>
  <si>
    <t>PT6</t>
  </si>
  <si>
    <t>92-26CA</t>
  </si>
  <si>
    <t>HCC, moderately differentiated, with necrosis</t>
  </si>
  <si>
    <t>92-26AF</t>
  </si>
  <si>
    <t>cirrhosis, moderately active</t>
  </si>
  <si>
    <t>Sample</t>
  </si>
  <si>
    <t>Type</t>
  </si>
  <si>
    <t>Read length (bp)</t>
  </si>
  <si>
    <t>Number of reads (R1 + R2)</t>
  </si>
  <si>
    <t>Mean coverage</t>
  </si>
  <si>
    <t>Sequencer</t>
  </si>
  <si>
    <t>Exome Capture Kit</t>
  </si>
  <si>
    <t>HepaRG-1</t>
  </si>
  <si>
    <t>Cell line</t>
  </si>
  <si>
    <t>HiSeq X Ten</t>
  </si>
  <si>
    <t>NA (WGS)</t>
  </si>
  <si>
    <t>HepaRG-2</t>
  </si>
  <si>
    <t>HepaRG-3</t>
  </si>
  <si>
    <t>HepaG2-1</t>
  </si>
  <si>
    <t>HepaG2-2</t>
  </si>
  <si>
    <t>HepaG2-3</t>
  </si>
  <si>
    <t>Tumor</t>
  </si>
  <si>
    <t>HiSeq 4000</t>
  </si>
  <si>
    <t>Normal</t>
  </si>
  <si>
    <t>HiSeq 2500</t>
  </si>
  <si>
    <t>NimbleGen SeqCap EZ Exome v3</t>
  </si>
  <si>
    <t>Read1 adapter sequence</t>
  </si>
  <si>
    <t>GATCGGAAGAGCACACGTCTGAACTCCAGTCACAGATCGCAATCTCGTATGCCGTCTTCTGCTTG</t>
  </si>
  <si>
    <t>GATCGGAAGAGCACACGTCTGAACTCCAGTCACAGCAGGAAATCTCGTATGCCGTCTTCTGCTTG</t>
  </si>
  <si>
    <t>GATCGGAAGAGCACACGTCTGAACTCCAGTCACAGTCACTAATCTCGTATGCCGTCTTCTGCTTG</t>
  </si>
  <si>
    <t>GATCGGAAGAGCACACGTCTGAACTCCAGTCACATCCTGTAATCTCGTATGCCGTCTTCTGCTTG</t>
  </si>
  <si>
    <t>Read2 adapter sequence</t>
  </si>
  <si>
    <t>AGATCGGAAGAGCGTCGTGTAGGGAAAGAGTGTAGATCTCGGTGGTCGCCGTATCATT</t>
  </si>
  <si>
    <t>Patient ID</t>
  </si>
  <si>
    <t>TP53 codon 249</t>
  </si>
  <si>
    <t>AGG-&gt;AGT</t>
  </si>
  <si>
    <t>AGG-&gt;AGT (&lt;25%)</t>
  </si>
  <si>
    <t>Within HepG2</t>
  </si>
  <si>
    <t>Within HepaRG</t>
  </si>
  <si>
    <t>101*</t>
  </si>
  <si>
    <t>PT5 and PT6</t>
  </si>
  <si>
    <t>Tumor and Normal</t>
  </si>
  <si>
    <t>CHC1154</t>
  </si>
  <si>
    <t>CHC1211</t>
  </si>
  <si>
    <t>CHC1704</t>
  </si>
  <si>
    <t>CHC1717</t>
  </si>
  <si>
    <t>CHC1754</t>
  </si>
  <si>
    <t>CCA5UE</t>
  </si>
  <si>
    <t>CCA7IG</t>
  </si>
  <si>
    <t>CCA7II</t>
  </si>
  <si>
    <t>CCA7IL</t>
  </si>
  <si>
    <t>DDA114</t>
  </si>
  <si>
    <t>DO23048</t>
  </si>
  <si>
    <t>* Because of the short fragment sizes in FFPE-derivied libraries and the relatively long read length, we had to remove adapter sequence using the Fastx_clipper command of the FASTX_toolkit (https://hannonlab.cshl.edu/fastx_toolkit/index.html). After adapter removal, orphaned single-end reads were moved to a separate file using pe-sync (https://github.com/LeviDettwyler/pe-tools) prior to alignment.</t>
  </si>
  <si>
    <t>M6</t>
  </si>
  <si>
    <t>M5</t>
  </si>
  <si>
    <t>M4</t>
  </si>
  <si>
    <t>HepG2-3</t>
  </si>
  <si>
    <t>HepG2-2</t>
  </si>
  <si>
    <t>HepG2-1</t>
  </si>
  <si>
    <t>NN&gt;NN</t>
  </si>
  <si>
    <t>GN&gt;TN|NG&gt;NT</t>
  </si>
  <si>
    <t>G &gt; T
/Mb</t>
  </si>
  <si>
    <t>G &gt; N
/Mb</t>
  </si>
  <si>
    <t>HK035</t>
  </si>
  <si>
    <t>HK067</t>
  </si>
  <si>
    <t>HK084</t>
  </si>
  <si>
    <t>HK090</t>
  </si>
  <si>
    <t>HK113</t>
  </si>
  <si>
    <t>HK203</t>
  </si>
  <si>
    <t>Avg M1,M2, M3</t>
  </si>
  <si>
    <t>Avg M4,M5,M6</t>
  </si>
  <si>
    <t>Avg all mouse tumors</t>
  </si>
  <si>
    <t>Within WGS HCC</t>
  </si>
  <si>
    <t>Within AFB1-only mice</t>
  </si>
  <si>
    <t>Within HepG2 and HepaRG</t>
  </si>
  <si>
    <t>Average correlations</t>
  </si>
  <si>
    <t>RK213</t>
  </si>
  <si>
    <t>Tumors from mice exposed to AFB1</t>
  </si>
  <si>
    <t>Tumors from HBsAg mice exposed to AFB1</t>
  </si>
  <si>
    <t>HCCs from Qidong</t>
  </si>
  <si>
    <t>Whole exome data from HCCs from recent African immigrants reported in Schulze et al., 2015 as likely reflecting aflatoxin exposure</t>
  </si>
  <si>
    <t>Avg HepG2</t>
  </si>
  <si>
    <t>Avg HepaRG</t>
  </si>
  <si>
    <t>GN|NG
&gt;
NN</t>
  </si>
  <si>
    <t>GG
&gt;
TT</t>
  </si>
  <si>
    <t>Counts</t>
  </si>
  <si>
    <t>G &gt; N</t>
  </si>
  <si>
    <t>G &gt; T</t>
  </si>
  <si>
    <t>Human cell lines exposed to AFB1</t>
  </si>
  <si>
    <t>GG&gt;TT
/
G&gt;T</t>
  </si>
  <si>
    <t>G &gt; T 
/
G &gt; N</t>
  </si>
  <si>
    <t>Avg WGS HCCs</t>
  </si>
  <si>
    <t>Between all AFB1 experimental data and WGS HCCs</t>
  </si>
  <si>
    <t>Whole-genome-data from HCCs from Sung et al., 2012, TCGA, and Fujimoto et al., 2016</t>
  </si>
  <si>
    <t>HCC, poorly differentiated, with necrosis</t>
  </si>
  <si>
    <t>C</t>
  </si>
  <si>
    <t>Negative</t>
  </si>
  <si>
    <t>RK206</t>
  </si>
  <si>
    <t>B</t>
  </si>
  <si>
    <t>HK268</t>
  </si>
  <si>
    <t>HK260</t>
  </si>
  <si>
    <t>HK177</t>
  </si>
  <si>
    <t>Positive</t>
  </si>
  <si>
    <t>HK169</t>
  </si>
  <si>
    <t>HK154</t>
  </si>
  <si>
    <t>HK106</t>
  </si>
  <si>
    <t>Whole-genome-data from additional HCCs identified by NMF analysis with AFB1sig and AFsig2 in Figure 6DEF</t>
  </si>
  <si>
    <t>Whole-genome-data from HCCs from Sung et al., 2012 or Fujimoto et al., 2016 identified by PCA in Figure 4</t>
  </si>
  <si>
    <t>TCGA whole exome data from HCCs identified as likely aflatoxin-exposed in Schulze et al., 2012</t>
  </si>
  <si>
    <t>TCGA whole genome data from HCC identified from WES as likely aflatoxin-exposed in Schulze et al., 2012</t>
  </si>
  <si>
    <t>Whole exome data from HCCs from Qidong sequenced for this paper</t>
  </si>
  <si>
    <t>Hepatitis status</t>
  </si>
  <si>
    <t>Identifier</t>
  </si>
  <si>
    <t>Experimental systems</t>
  </si>
  <si>
    <t>Human HCCs</t>
  </si>
  <si>
    <r>
      <rPr>
        <b/>
        <i/>
        <sz val="10"/>
        <color rgb="FF000000"/>
        <rFont val="Arial"/>
        <family val="2"/>
      </rPr>
      <t>TP53</t>
    </r>
    <r>
      <rPr>
        <b/>
        <sz val="10"/>
        <color rgb="FF000000"/>
        <rFont val="Arial"/>
        <family val="2"/>
      </rPr>
      <t xml:space="preserve"> R249S</t>
    </r>
  </si>
  <si>
    <t>D023048</t>
  </si>
  <si>
    <t>Sample ID</t>
  </si>
  <si>
    <t>Cosine similarity</t>
  </si>
  <si>
    <t>Pearson correlation</t>
  </si>
  <si>
    <t>Euclidian distance</t>
  </si>
  <si>
    <t>Number of G &gt; N mutations</t>
  </si>
  <si>
    <t>Relative Euclidean distance</t>
  </si>
  <si>
    <t>HK079</t>
  </si>
  <si>
    <t>RK033</t>
  </si>
  <si>
    <t>Whole exome data from TCGA reported in Schulze et al., 2015 as likely reflecting aflatoxin exposure</t>
  </si>
  <si>
    <t>(GN | NG) &gt; NN
/ 
G &gt; N</t>
  </si>
  <si>
    <t>q</t>
  </si>
  <si>
    <t>p</t>
  </si>
  <si>
    <t>Expression quartile</t>
  </si>
  <si>
    <t>SampleID</t>
  </si>
  <si>
    <t>Mutation count</t>
  </si>
  <si>
    <t>C &gt; A</t>
  </si>
  <si>
    <t>G  &gt; T</t>
  </si>
  <si>
    <t>Aggregate human cell lines</t>
  </si>
  <si>
    <t>Total human cell lines</t>
  </si>
  <si>
    <t>Human cell lines</t>
  </si>
  <si>
    <t>G &gt; T /
 (C &gt; A + G &gt; T)</t>
  </si>
  <si>
    <t>Mutation with respect to leading strand</t>
  </si>
  <si>
    <t>Late</t>
  </si>
  <si>
    <t>Early</t>
  </si>
  <si>
    <t>G &gt; C</t>
  </si>
  <si>
    <t>G &gt; A</t>
  </si>
  <si>
    <t>Mutations per megabase</t>
  </si>
  <si>
    <t>Proportion</t>
  </si>
  <si>
    <t>late</t>
  </si>
  <si>
    <t>Total HepaRG</t>
  </si>
  <si>
    <t>Aggregate HepaRG</t>
  </si>
  <si>
    <t>Aggregate HepG2</t>
  </si>
  <si>
    <t>Total HepG2</t>
  </si>
  <si>
    <t>Number of 
G &gt; N mutations</t>
  </si>
  <si>
    <t>Human HCCs from Qidong</t>
  </si>
  <si>
    <t>Total human HCCs from Qidong</t>
  </si>
  <si>
    <t>Aggregate human HCCs from Qidong</t>
  </si>
  <si>
    <t>Other human WGS HCCs</t>
  </si>
  <si>
    <t>Total other human WGS HCCs</t>
  </si>
  <si>
    <t>Aggregate other human WGS HCCs</t>
  </si>
  <si>
    <t>Mouse liver tumors</t>
  </si>
  <si>
    <t>Human WGS HCCs</t>
  </si>
  <si>
    <t>Human WES HCCs from Qidong, China</t>
  </si>
  <si>
    <t>Human WES HCCs previously identified as likely aflatoxin-exposed</t>
  </si>
  <si>
    <t>Group of samples</t>
  </si>
  <si>
    <t>Within AFB1+HBsAg mice</t>
  </si>
  <si>
    <t>Within all AFB1 experimental data</t>
  </si>
  <si>
    <t>WGS data filtered to exome</t>
  </si>
  <si>
    <t>Average Pearson correlation coefficients for G &gt; N mutations in trinucleotide context</t>
  </si>
  <si>
    <t>Original full WGS data
(from Supplementary table 1)</t>
  </si>
  <si>
    <t>T</t>
  </si>
  <si>
    <t>G</t>
  </si>
  <si>
    <t>A</t>
  </si>
  <si>
    <t>AFsig2</t>
  </si>
  <si>
    <t>AFB1sig</t>
  </si>
  <si>
    <t>Var</t>
  </si>
  <si>
    <t>After</t>
  </si>
  <si>
    <t>Ref</t>
  </si>
  <si>
    <t>Before</t>
  </si>
  <si>
    <t>AFB1sigG&gt;N in presence of COSMIC 6</t>
  </si>
  <si>
    <t>AFsig2G&gt;N in presence of COSMIC 6</t>
  </si>
  <si>
    <t>AFB1sigG&gt;N in presence of COSMIC 5</t>
  </si>
  <si>
    <t>AFsig2G&gt;N in presence of COSMIC 5</t>
  </si>
  <si>
    <t>100 mutations</t>
  </si>
  <si>
    <t>500 mutations</t>
  </si>
  <si>
    <t>AFB1sigG&gt;N versus AFB1sigG&gt;N extracted with COSMIC 5</t>
  </si>
  <si>
    <t>AFB1sigG&gt;N versus AFB1sigG&gt;N extracted with COSMIC 6</t>
  </si>
  <si>
    <t>AFsig2G&gt;N versus AFsig2G&gt;N extracted with COSMIC 5</t>
  </si>
  <si>
    <t>AFsig2G&gt;N versus AFsig2G&gt;N extracted with COSMIC 6</t>
  </si>
  <si>
    <t>AFB1sigG&gt;N</t>
  </si>
  <si>
    <t>AFsig2G&gt;N</t>
  </si>
  <si>
    <t>In presence of COSMIC 5</t>
  </si>
  <si>
    <t>In presence of COSMIC 6</t>
  </si>
  <si>
    <t>*  P value that 100 or 500 mutations following the signature in Figure 6 (rounded) were generated from the signature extracted in the presence of COSMIC 5 or COSMIC 6; see Methods.</t>
  </si>
  <si>
    <t>Proportion of mutations in…</t>
  </si>
  <si>
    <t>Mutation in trinucleotide context</t>
  </si>
  <si>
    <t>Comparisons by Pearson correlation coefficients</t>
  </si>
  <si>
    <t>Comparisons by multinomial p values*</t>
  </si>
  <si>
    <t>&lt;1E-4</t>
  </si>
  <si>
    <t>Source</t>
  </si>
  <si>
    <t>Data Type</t>
  </si>
  <si>
    <t>Site</t>
  </si>
  <si>
    <t>(Sung et al. 2012)</t>
  </si>
  <si>
    <t xml:space="preserve">WGS reads </t>
  </si>
  <si>
    <t>ftp.ncbi.nlm.nih.gov:/sra/sra-instant/reads/ByStudy/sra/ERP/ERP001/ERP001196/</t>
  </si>
  <si>
    <t>European Genome-Phenome Archive (EGAS00001001002)</t>
  </si>
  <si>
    <t>TCGA WES reads</t>
  </si>
  <si>
    <t xml:space="preserve">TCGA </t>
  </si>
  <si>
    <t xml:space="preserve">sftp://tcgaftps.nci.nih.gov/tcgajamboree/mc3/pancan.merged.v0.2.7.PUBLIC.maf.gz </t>
  </si>
  <si>
    <t>CGHub (https://cghub.ucsc.edu/)</t>
  </si>
  <si>
    <t>https://portal.gdc.cancer.go</t>
  </si>
  <si>
    <t xml:space="preserve">(Fujimoto et al. 2016) </t>
  </si>
  <si>
    <t>International Cancer Genome Consortium data portal (https://dcc.icgc.org/)</t>
  </si>
  <si>
    <t>(Schulze et al. 2015)</t>
  </si>
  <si>
    <r>
      <t xml:space="preserve">National Cancer Institute Genomic Data Commons Data </t>
    </r>
    <r>
      <rPr>
        <sz val="10"/>
        <color rgb="FF000000"/>
        <rFont val="Arial"/>
        <family val="2"/>
      </rPr>
      <t>Portal</t>
    </r>
  </si>
  <si>
    <t>Somatic variant calls downloaded on Nov 11, 2016</t>
  </si>
  <si>
    <t xml:space="preserve">Somatic variant calls </t>
  </si>
  <si>
    <t xml:space="preserve">TCGA WGS reads of DO23048 </t>
  </si>
  <si>
    <r>
      <t>Clinical information downloaded on Apr 15, 2017</t>
    </r>
    <r>
      <rPr>
        <vertAlign val="superscript"/>
        <sz val="10"/>
        <color rgb="FF000000"/>
        <rFont val="Arial"/>
      </rPr>
      <t>a</t>
    </r>
  </si>
  <si>
    <t>a. For analysis of evidence of AFB1 exposure in North America, we considered HCCs that were definitely treated in North America. To this end, we excluded HCCs obtained from biorepositories from numerator and denominator, as we were unable to determine where they were treated. In particular we excluded the 4 TCGA HCCs reported in (Schulze et al. 2015) as "Asian" (CCA5UE, CCA7IG, CCA7II, CCA7IL), as these were obtained from a biorepository.</t>
  </si>
  <si>
    <t>Sung WK, Zheng H, Li S, Chen R, Liu X, Li Y, Lee NP, Lee WH, Ariyaratne PN, Tennakoon C et al. 2012. Genome-wide survey of recurrent HBV integration in hepatocellular carcinoma. Nat Genet 44: 765-769.</t>
  </si>
  <si>
    <t>Schulze K, Imbeaud S, Letouze E, Alexandrov LB, Calderaro J, Rebouissou S, Couchy G, Meiller C, Shinde J, Soysouvanh F et al. 2015. Exome sequencing of hepatocellular carcinomas identifies new mutational signatures and potential therapeutic targets. Nat Genet 47: 505-511.</t>
  </si>
  <si>
    <t>Fujimoto A, Furuta M, Totoki Y, Tsunoda T, Kato M, Shiraishi Y, Tanaka H, Taniguchi H, Kawakami Y, Ueno M et al. 2016. Whole-genome mutational landscape and characterization of noncoding and structural mutations in liver cancer. Nat Genet 48: 500-509.</t>
  </si>
  <si>
    <t>WES reads from recent African immigrants</t>
  </si>
  <si>
    <t>References</t>
  </si>
  <si>
    <r>
      <rPr>
        <b/>
        <sz val="10"/>
        <rFont val="Arial"/>
        <family val="2"/>
        <charset val="1"/>
      </rPr>
      <t xml:space="preserve">Supplemental Table S13 </t>
    </r>
    <r>
      <rPr>
        <sz val="10"/>
        <rFont val="Arial"/>
        <family val="2"/>
        <charset val="1"/>
      </rPr>
      <t>Clinical information for HCCs from 6 men from Qidong, China, a region with known aflatoxin exposure.</t>
    </r>
  </si>
  <si>
    <r>
      <t xml:space="preserve">Supplemental Table S2 </t>
    </r>
    <r>
      <rPr>
        <sz val="14"/>
        <rFont val="Arial"/>
        <family val="2"/>
      </rPr>
      <t>Pearson correlation coefficients among G &gt; N mutations in trinucleotide context in experimental systems and selected WGS human HCCs.</t>
    </r>
  </si>
  <si>
    <r>
      <t>Supplemental Table S1</t>
    </r>
    <r>
      <rPr>
        <sz val="10"/>
        <rFont val="Arial"/>
        <family val="2"/>
        <charset val="1"/>
      </rPr>
      <t xml:space="preserve"> Details of sequencing.</t>
    </r>
  </si>
  <si>
    <r>
      <rPr>
        <b/>
        <sz val="12"/>
        <rFont val="Arial"/>
        <family val="2"/>
      </rPr>
      <t>Supplemental Table S12</t>
    </r>
    <r>
      <rPr>
        <sz val="12"/>
        <rFont val="Arial"/>
      </rPr>
      <t xml:space="preserve"> Much more variability in exome data than in whole genome (WGS) data.</t>
    </r>
  </si>
  <si>
    <r>
      <t xml:space="preserve">Supplemental Table S11 </t>
    </r>
    <r>
      <rPr>
        <sz val="10"/>
        <color rgb="FF000000"/>
        <rFont val="Arial"/>
        <family val="2"/>
      </rPr>
      <t xml:space="preserve">Information on </t>
    </r>
    <r>
      <rPr>
        <i/>
        <sz val="10"/>
        <color rgb="FF000000"/>
        <rFont val="Arial"/>
        <family val="2"/>
      </rPr>
      <t>TP53</t>
    </r>
    <r>
      <rPr>
        <sz val="10"/>
        <color rgb="FF000000"/>
        <rFont val="Arial"/>
        <family val="2"/>
      </rPr>
      <t xml:space="preserve"> R249S and hepatitis status human HCCs.</t>
    </r>
  </si>
  <si>
    <r>
      <rPr>
        <b/>
        <sz val="10"/>
        <rFont val="Arial"/>
        <family val="2"/>
        <charset val="1"/>
      </rPr>
      <t>Supplemental Table S10</t>
    </r>
    <r>
      <rPr>
        <sz val="10"/>
        <rFont val="Arial"/>
        <family val="2"/>
        <charset val="1"/>
      </rPr>
      <t xml:space="preserve"> Reconstruction accuracy in Figure 6F.</t>
    </r>
  </si>
  <si>
    <r>
      <rPr>
        <b/>
        <sz val="12"/>
        <color theme="1"/>
        <rFont val="Calibri"/>
        <family val="2"/>
        <scheme val="minor"/>
      </rPr>
      <t xml:space="preserve">Supplemental Table S9 </t>
    </r>
    <r>
      <rPr>
        <sz val="12"/>
        <color theme="1"/>
        <rFont val="Calibri"/>
        <family val="2"/>
        <scheme val="minor"/>
      </rPr>
      <t>Effects of COSMIC Signatures 5 and 6 on NMF decomposition</t>
    </r>
  </si>
  <si>
    <r>
      <rPr>
        <b/>
        <sz val="10"/>
        <rFont val="Arial"/>
        <family val="2"/>
        <charset val="1"/>
      </rPr>
      <t>Supplemental Table S8</t>
    </r>
    <r>
      <rPr>
        <sz val="10"/>
        <rFont val="Arial"/>
        <family val="2"/>
        <charset val="1"/>
      </rPr>
      <t xml:space="preserve"> reconstruction accuracy for Figure 6B,C.</t>
    </r>
  </si>
  <si>
    <r>
      <t>Supplemental Table S7</t>
    </r>
    <r>
      <rPr>
        <sz val="10"/>
        <rFont val="Arial"/>
        <family val="2"/>
        <charset val="1"/>
      </rPr>
      <t xml:space="preserve"> Sources of previously reported somatic mutation data from human tumors.</t>
    </r>
  </si>
  <si>
    <r>
      <t xml:space="preserve">Supplemental Table S6 </t>
    </r>
    <r>
      <rPr>
        <sz val="10"/>
        <rFont val="Arial"/>
        <family val="2"/>
        <charset val="1"/>
      </rPr>
      <t>Weak but consistent replication strand bias in human cell lines and human WGS HCCs, but not in WES HCCs. P values by two-sided binomial test against the null hypothesis that C &gt; A and G &gt; T mutations were drawn from a population with equal frequencies of each (R function bionm.test). For the WES HCCs, there is inadequate statistical power due to the low numbers of mutations.</t>
    </r>
  </si>
  <si>
    <r>
      <t xml:space="preserve">Supplemental Table S5 </t>
    </r>
    <r>
      <rPr>
        <sz val="12"/>
        <color theme="1"/>
        <rFont val="Calibri"/>
        <family val="2"/>
        <scheme val="minor"/>
      </rPr>
      <t xml:space="preserve"> Consistent enrichment of G &gt; T mutations in late replicating regions in HepG2 and human HCCs, but not in HepaRG,  or human WES HCCs. P values by two-sided Fisher's exact test against the null hypothesis that the proportion of mutated bases is the same in early and late replicating regions. For the WES HCC data, there is insufficient statistical power because of the low number of mutations, especially in late-replicating regions. </t>
    </r>
    <r>
      <rPr>
        <sz val="12"/>
        <rFont val="Calibri"/>
        <family val="2"/>
        <scheme val="minor"/>
      </rPr>
      <t xml:space="preserve"> </t>
    </r>
  </si>
  <si>
    <r>
      <rPr>
        <b/>
        <sz val="12"/>
        <color theme="1"/>
        <rFont val="Calibri"/>
        <family val="2"/>
        <scheme val="minor"/>
      </rPr>
      <t xml:space="preserve">Supplemental Table S4 </t>
    </r>
    <r>
      <rPr>
        <sz val="12"/>
        <color theme="1"/>
        <rFont val="Calibri"/>
        <family val="2"/>
        <scheme val="minor"/>
      </rPr>
      <t>Statistical tests of transcriptional strand bias by expression quartile from 1 = lowest to 4 = highest. C &gt; A and G &gt; T counts are with reference to the sense (i.e. non-transcribed) strand, so G &gt; T mutations would be the consequence of guanine adducts on the non-transcribed strand. P values by binomial test against the null hypothesis that C &gt; A counts are 1/2 of the combined C &gt; A and G &gt; T counts (R function binom.test). Q values by the R p.adjust function with method = "fdr".</t>
    </r>
  </si>
  <si>
    <r>
      <t xml:space="preserve">Supplemental Table S3 </t>
    </r>
    <r>
      <rPr>
        <sz val="10"/>
        <rFont val="Arial"/>
        <family val="2"/>
        <charset val="1"/>
      </rPr>
      <t>Mutation statistics on AFB1-exposed cell lines, liver tumors from AFB1-exposed mice, and human HCC with likely aflatoxin exposure.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</si>
</sst>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0000"/>
    <numFmt numFmtId="167" formatCode="0.0"/>
    <numFmt numFmtId="168" formatCode="0.0E+00"/>
  </numFmts>
  <fonts count="39" x14ac:knownFonts="1">
    <font>
      <sz val="10"/>
      <name val="Arial"/>
      <family val="2"/>
      <charset val="1"/>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0"/>
      <name val="Arial"/>
      <family val="2"/>
      <charset val="1"/>
    </font>
    <font>
      <b/>
      <sz val="10"/>
      <color rgb="FF000000"/>
      <name val="Calibri"/>
      <family val="2"/>
      <charset val="1"/>
    </font>
    <font>
      <sz val="10"/>
      <name val="Calibri"/>
      <family val="2"/>
      <charset val="1"/>
    </font>
    <font>
      <b/>
      <sz val="10"/>
      <color rgb="FF000000"/>
      <name val="Arial"/>
      <family val="2"/>
    </font>
    <font>
      <sz val="10"/>
      <name val="Arial"/>
      <family val="2"/>
    </font>
    <font>
      <b/>
      <sz val="10"/>
      <name val="Arial"/>
      <family val="2"/>
    </font>
    <font>
      <sz val="10"/>
      <name val="Arial"/>
      <family val="2"/>
      <charset val="1"/>
    </font>
    <font>
      <sz val="12"/>
      <color theme="1"/>
      <name val="Calibri"/>
      <family val="2"/>
      <scheme val="minor"/>
    </font>
    <font>
      <sz val="10"/>
      <color theme="1"/>
      <name val="Arial"/>
      <family val="2"/>
    </font>
    <font>
      <b/>
      <sz val="10"/>
      <color theme="1"/>
      <name val="Arial"/>
      <family val="2"/>
    </font>
    <font>
      <sz val="11"/>
      <name val="Arial"/>
      <family val="2"/>
    </font>
    <font>
      <sz val="14"/>
      <name val="Arial"/>
      <family val="2"/>
    </font>
    <font>
      <b/>
      <sz val="14"/>
      <name val="Arial"/>
      <family val="2"/>
    </font>
    <font>
      <sz val="11"/>
      <color rgb="FF000000"/>
      <name val="Calibri"/>
      <family val="2"/>
      <charset val="1"/>
    </font>
    <font>
      <sz val="12"/>
      <color rgb="FF000000"/>
      <name val="Calibri"/>
      <family val="2"/>
      <charset val="1"/>
    </font>
    <font>
      <sz val="10"/>
      <color rgb="FF000000"/>
      <name val="Arial"/>
      <family val="2"/>
    </font>
    <font>
      <sz val="10"/>
      <color rgb="FF000000"/>
      <name val="Times New Roman"/>
      <family val="1"/>
      <charset val="1"/>
    </font>
    <font>
      <i/>
      <sz val="10"/>
      <color rgb="FF000000"/>
      <name val="Arial"/>
      <family val="2"/>
    </font>
    <font>
      <b/>
      <i/>
      <sz val="10"/>
      <color rgb="FF000000"/>
      <name val="Arial"/>
      <family val="2"/>
    </font>
    <font>
      <b/>
      <sz val="12"/>
      <color theme="1"/>
      <name val="Calibri"/>
      <family val="2"/>
      <scheme val="minor"/>
    </font>
    <font>
      <u/>
      <sz val="10"/>
      <color theme="10"/>
      <name val="Arial"/>
      <family val="2"/>
      <charset val="1"/>
    </font>
    <font>
      <u/>
      <sz val="10"/>
      <color theme="11"/>
      <name val="Arial"/>
      <family val="2"/>
      <charset val="1"/>
    </font>
    <font>
      <b/>
      <sz val="12"/>
      <color rgb="FFFF0000"/>
      <name val="Calibri"/>
      <family val="2"/>
      <scheme val="minor"/>
    </font>
    <font>
      <sz val="12"/>
      <name val="Calibri"/>
      <family val="2"/>
      <scheme val="minor"/>
    </font>
    <font>
      <b/>
      <i/>
      <sz val="12"/>
      <color theme="1"/>
      <name val="Calibri"/>
      <family val="2"/>
      <scheme val="minor"/>
    </font>
    <font>
      <b/>
      <i/>
      <sz val="10"/>
      <name val="Arial"/>
      <family val="2"/>
      <charset val="1"/>
    </font>
    <font>
      <sz val="12"/>
      <name val="Arial"/>
    </font>
    <font>
      <b/>
      <sz val="12"/>
      <name val="Arial"/>
      <family val="2"/>
    </font>
    <font>
      <sz val="12"/>
      <name val="Arial"/>
      <family val="2"/>
    </font>
    <font>
      <sz val="10"/>
      <color rgb="FF00000A"/>
      <name val="Arial"/>
    </font>
    <font>
      <vertAlign val="superscript"/>
      <sz val="10"/>
      <color rgb="FF000000"/>
      <name val="Arial"/>
    </font>
    <font>
      <sz val="9"/>
      <name val="Arial"/>
      <family val="2"/>
      <charset val="1"/>
    </font>
    <font>
      <b/>
      <sz val="9"/>
      <name val="Arial"/>
    </font>
  </fonts>
  <fills count="5">
    <fill>
      <patternFill patternType="none"/>
    </fill>
    <fill>
      <patternFill patternType="gray125"/>
    </fill>
    <fill>
      <patternFill patternType="solid">
        <fgColor rgb="FFFFFFFF"/>
        <bgColor rgb="FFF8F8F8"/>
      </patternFill>
    </fill>
    <fill>
      <patternFill patternType="solid">
        <fgColor rgb="FFF8F8F8"/>
        <bgColor rgb="FFFFFFFF"/>
      </patternFill>
    </fill>
    <fill>
      <patternFill patternType="solid">
        <fgColor theme="0"/>
        <bgColor indexed="64"/>
      </patternFill>
    </fill>
  </fills>
  <borders count="21">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style="medium">
        <color auto="1"/>
      </top>
      <bottom style="medium">
        <color auto="1"/>
      </bottom>
      <diagonal/>
    </border>
    <border>
      <left/>
      <right/>
      <top/>
      <bottom style="medium">
        <color auto="1"/>
      </bottom>
      <diagonal/>
    </border>
    <border>
      <left/>
      <right style="medium">
        <color auto="1"/>
      </right>
      <top/>
      <bottom/>
      <diagonal/>
    </border>
    <border>
      <left/>
      <right/>
      <top style="mediumDashed">
        <color auto="1"/>
      </top>
      <bottom/>
      <diagonal/>
    </border>
    <border>
      <left style="medium">
        <color auto="1"/>
      </left>
      <right/>
      <top style="mediumDashed">
        <color auto="1"/>
      </top>
      <bottom/>
      <diagonal/>
    </border>
    <border>
      <left/>
      <right style="medium">
        <color auto="1"/>
      </right>
      <top style="medium">
        <color auto="1"/>
      </top>
      <bottom/>
      <diagonal/>
    </border>
    <border>
      <left/>
      <right style="mediumDashed">
        <color auto="1"/>
      </right>
      <top/>
      <bottom style="medium">
        <color auto="1"/>
      </bottom>
      <diagonal/>
    </border>
    <border>
      <left/>
      <right style="mediumDashed">
        <color auto="1"/>
      </right>
      <top/>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bottom style="mediumDashed">
        <color auto="1"/>
      </bottom>
      <diagonal/>
    </border>
    <border>
      <left/>
      <right style="mediumDashed">
        <color auto="1"/>
      </right>
      <top style="mediumDashed">
        <color auto="1"/>
      </top>
      <bottom/>
      <diagonal/>
    </border>
    <border>
      <left/>
      <right/>
      <top style="medium">
        <color auto="1"/>
      </top>
      <bottom/>
      <diagonal/>
    </border>
    <border>
      <left/>
      <right/>
      <top style="thin">
        <color auto="1"/>
      </top>
      <bottom style="thin">
        <color auto="1"/>
      </bottom>
      <diagonal/>
    </border>
    <border>
      <left/>
      <right/>
      <top style="thick">
        <color auto="1"/>
      </top>
      <bottom style="dashed">
        <color auto="1"/>
      </bottom>
      <diagonal/>
    </border>
    <border>
      <left/>
      <right/>
      <top style="thick">
        <color auto="1"/>
      </top>
      <bottom style="thick">
        <color auto="1"/>
      </bottom>
      <diagonal/>
    </border>
  </borders>
  <cellStyleXfs count="13">
    <xf numFmtId="0" fontId="0" fillId="0" borderId="0"/>
    <xf numFmtId="9" fontId="12" fillId="0" borderId="0" applyBorder="0" applyProtection="0"/>
    <xf numFmtId="0" fontId="13" fillId="0" borderId="0"/>
    <xf numFmtId="0" fontId="10" fillId="0" borderId="0"/>
    <xf numFmtId="0" fontId="19" fillId="0" borderId="0"/>
    <xf numFmtId="0" fontId="20" fillId="0" borderId="0"/>
    <xf numFmtId="43" fontId="13"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3" fillId="0" borderId="0"/>
    <xf numFmtId="0" fontId="26" fillId="0" borderId="0" applyNumberFormat="0" applyFill="0" applyBorder="0" applyAlignment="0" applyProtection="0"/>
  </cellStyleXfs>
  <cellXfs count="241">
    <xf numFmtId="0" fontId="0" fillId="0" borderId="0" xfId="0"/>
    <xf numFmtId="0" fontId="0" fillId="0" borderId="0" xfId="0" applyAlignment="1">
      <alignment horizontal="center"/>
    </xf>
    <xf numFmtId="0" fontId="8" fillId="3" borderId="0" xfId="0" applyFont="1" applyFill="1" applyBorder="1" applyAlignment="1">
      <alignment horizontal="left" vertical="center"/>
    </xf>
    <xf numFmtId="0" fontId="8" fillId="0" borderId="0" xfId="0" applyFont="1" applyBorder="1"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0" fillId="0" borderId="4" xfId="0" applyFont="1" applyBorder="1" applyAlignment="1">
      <alignment horizontal="center" vertical="center"/>
    </xf>
    <xf numFmtId="3" fontId="0" fillId="0" borderId="4" xfId="0" applyNumberFormat="1" applyBorder="1" applyAlignment="1">
      <alignment horizontal="center" vertical="center"/>
    </xf>
    <xf numFmtId="2" fontId="0" fillId="0" borderId="4" xfId="0" applyNumberFormat="1" applyFont="1" applyBorder="1" applyAlignment="1">
      <alignment horizontal="center" vertical="center"/>
    </xf>
    <xf numFmtId="0" fontId="0" fillId="0" borderId="2" xfId="0" applyFont="1" applyBorder="1" applyAlignment="1">
      <alignment horizontal="center" vertical="center"/>
    </xf>
    <xf numFmtId="3" fontId="0" fillId="0" borderId="2" xfId="0" applyNumberFormat="1" applyBorder="1" applyAlignment="1">
      <alignment horizontal="center" vertical="center"/>
    </xf>
    <xf numFmtId="2" fontId="0" fillId="0" borderId="2" xfId="0" applyNumberFormat="1" applyFont="1" applyBorder="1" applyAlignment="1">
      <alignment horizontal="center" vertical="center"/>
    </xf>
    <xf numFmtId="0" fontId="0" fillId="0" borderId="3" xfId="0" applyFont="1" applyBorder="1" applyAlignment="1">
      <alignment horizontal="center" vertical="center"/>
    </xf>
    <xf numFmtId="3" fontId="0" fillId="0" borderId="3" xfId="0" applyNumberFormat="1" applyBorder="1" applyAlignment="1">
      <alignment horizontal="center" vertical="center"/>
    </xf>
    <xf numFmtId="2" fontId="0" fillId="0" borderId="3" xfId="0" applyNumberFormat="1" applyFont="1" applyBorder="1" applyAlignment="1">
      <alignment horizontal="center" vertical="center"/>
    </xf>
    <xf numFmtId="0" fontId="7" fillId="2"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0" fillId="0" borderId="4" xfId="0" applyFont="1" applyBorder="1" applyAlignment="1">
      <alignment horizontal="center" vertical="center"/>
    </xf>
    <xf numFmtId="0" fontId="0" fillId="0" borderId="0" xfId="0" applyAlignment="1">
      <alignment vertical="center" wrapText="1"/>
    </xf>
    <xf numFmtId="0" fontId="11" fillId="0" borderId="0" xfId="0" applyFont="1"/>
    <xf numFmtId="0" fontId="10" fillId="0" borderId="0" xfId="0" applyFont="1"/>
    <xf numFmtId="0" fontId="10" fillId="0" borderId="0" xfId="0" applyFont="1" applyAlignment="1">
      <alignment vertical="center"/>
    </xf>
    <xf numFmtId="0" fontId="0" fillId="0" borderId="0" xfId="0" applyAlignment="1">
      <alignment horizontal="center" vertical="center"/>
    </xf>
    <xf numFmtId="0" fontId="10" fillId="0" borderId="0" xfId="0" applyFont="1" applyAlignment="1">
      <alignment horizontal="center" vertical="center" wrapText="1"/>
    </xf>
    <xf numFmtId="0" fontId="14" fillId="0" borderId="0" xfId="2" applyFont="1" applyAlignment="1">
      <alignment wrapText="1"/>
    </xf>
    <xf numFmtId="0" fontId="14" fillId="0" borderId="0" xfId="2" applyFont="1"/>
    <xf numFmtId="165" fontId="14" fillId="0" borderId="0" xfId="2" applyNumberFormat="1" applyFont="1" applyAlignment="1">
      <alignment horizontal="center"/>
    </xf>
    <xf numFmtId="0" fontId="14" fillId="0" borderId="0" xfId="2" applyFont="1" applyAlignment="1">
      <alignment horizontal="center"/>
    </xf>
    <xf numFmtId="164" fontId="14" fillId="0" borderId="0" xfId="2" applyNumberFormat="1" applyFont="1" applyAlignment="1">
      <alignment horizontal="center"/>
    </xf>
    <xf numFmtId="0" fontId="15" fillId="0" borderId="5" xfId="2" applyFont="1" applyBorder="1" applyAlignment="1">
      <alignment horizontal="center" wrapText="1"/>
    </xf>
    <xf numFmtId="2" fontId="14" fillId="0" borderId="0" xfId="2" applyNumberFormat="1" applyFont="1" applyAlignment="1">
      <alignment horizontal="center"/>
    </xf>
    <xf numFmtId="164" fontId="14" fillId="0" borderId="0" xfId="2" applyNumberFormat="1" applyFont="1" applyFill="1" applyAlignment="1">
      <alignment horizontal="center"/>
    </xf>
    <xf numFmtId="1" fontId="14" fillId="0" borderId="0" xfId="2" applyNumberFormat="1" applyFont="1" applyAlignment="1">
      <alignment horizontal="center"/>
    </xf>
    <xf numFmtId="0" fontId="10" fillId="0" borderId="0" xfId="3"/>
    <xf numFmtId="164" fontId="10" fillId="0" borderId="0" xfId="3" applyNumberFormat="1" applyAlignment="1">
      <alignment horizontal="center" vertical="center"/>
    </xf>
    <xf numFmtId="164" fontId="16" fillId="0" borderId="0" xfId="3" applyNumberFormat="1" applyFont="1" applyAlignment="1">
      <alignment horizontal="center" vertical="center"/>
    </xf>
    <xf numFmtId="164" fontId="10" fillId="0" borderId="0" xfId="3" applyNumberFormat="1" applyAlignment="1">
      <alignment vertical="center"/>
    </xf>
    <xf numFmtId="164" fontId="17" fillId="0" borderId="0" xfId="3" applyNumberFormat="1" applyFont="1" applyAlignment="1">
      <alignment vertical="center"/>
    </xf>
    <xf numFmtId="164" fontId="10" fillId="0" borderId="5" xfId="3" applyNumberFormat="1" applyBorder="1" applyAlignment="1">
      <alignment horizontal="center" vertical="center"/>
    </xf>
    <xf numFmtId="164" fontId="10" fillId="0" borderId="5" xfId="3" applyNumberFormat="1" applyBorder="1" applyAlignment="1">
      <alignment horizontal="left" vertical="center"/>
    </xf>
    <xf numFmtId="164" fontId="17" fillId="0" borderId="5" xfId="3" applyNumberFormat="1" applyFont="1" applyBorder="1" applyAlignment="1">
      <alignment vertical="center"/>
    </xf>
    <xf numFmtId="164" fontId="18" fillId="0" borderId="5" xfId="3" applyNumberFormat="1" applyFont="1" applyBorder="1" applyAlignment="1">
      <alignment vertical="center"/>
    </xf>
    <xf numFmtId="164" fontId="17" fillId="0" borderId="0" xfId="3" applyNumberFormat="1" applyFont="1" applyBorder="1" applyAlignment="1">
      <alignment horizontal="center" vertical="center"/>
    </xf>
    <xf numFmtId="2" fontId="16" fillId="0" borderId="0" xfId="3" applyNumberFormat="1" applyFont="1" applyAlignment="1">
      <alignment horizontal="center" vertical="center"/>
    </xf>
    <xf numFmtId="164" fontId="17" fillId="0" borderId="0" xfId="3" applyNumberFormat="1" applyFont="1" applyAlignment="1">
      <alignment horizontal="center" vertical="center"/>
    </xf>
    <xf numFmtId="2" fontId="16" fillId="0" borderId="6" xfId="3" applyNumberFormat="1" applyFont="1" applyBorder="1" applyAlignment="1">
      <alignment horizontal="center" vertical="center"/>
    </xf>
    <xf numFmtId="2" fontId="16" fillId="0" borderId="0" xfId="3" applyNumberFormat="1" applyFont="1" applyBorder="1" applyAlignment="1">
      <alignment horizontal="center" vertical="center"/>
    </xf>
    <xf numFmtId="2" fontId="16" fillId="0" borderId="7" xfId="3" applyNumberFormat="1" applyFont="1" applyBorder="1" applyAlignment="1">
      <alignment horizontal="center" vertical="center"/>
    </xf>
    <xf numFmtId="2" fontId="16" fillId="0" borderId="8" xfId="3" applyNumberFormat="1" applyFont="1" applyBorder="1" applyAlignment="1">
      <alignment horizontal="center" vertical="center"/>
    </xf>
    <xf numFmtId="2" fontId="16" fillId="0" borderId="9" xfId="3" applyNumberFormat="1" applyFont="1" applyBorder="1" applyAlignment="1">
      <alignment horizontal="center" vertical="center"/>
    </xf>
    <xf numFmtId="2" fontId="16" fillId="0" borderId="10" xfId="3" applyNumberFormat="1" applyFont="1" applyBorder="1" applyAlignment="1">
      <alignment horizontal="center" vertical="center"/>
    </xf>
    <xf numFmtId="2" fontId="16" fillId="0" borderId="11" xfId="3" applyNumberFormat="1" applyFont="1" applyBorder="1" applyAlignment="1">
      <alignment horizontal="center" vertical="center"/>
    </xf>
    <xf numFmtId="2" fontId="16" fillId="0" borderId="12" xfId="3" applyNumberFormat="1" applyFont="1" applyBorder="1" applyAlignment="1">
      <alignment horizontal="center" vertical="center"/>
    </xf>
    <xf numFmtId="2" fontId="16" fillId="0" borderId="13" xfId="3" applyNumberFormat="1" applyFont="1" applyBorder="1" applyAlignment="1">
      <alignment horizontal="center" vertical="center"/>
    </xf>
    <xf numFmtId="2" fontId="16" fillId="0" borderId="14" xfId="3" applyNumberFormat="1" applyFont="1" applyBorder="1" applyAlignment="1">
      <alignment horizontal="center" vertical="center"/>
    </xf>
    <xf numFmtId="2" fontId="16" fillId="0" borderId="15" xfId="3" applyNumberFormat="1" applyFont="1" applyBorder="1" applyAlignment="1">
      <alignment horizontal="center" vertical="center"/>
    </xf>
    <xf numFmtId="2" fontId="16" fillId="0" borderId="16" xfId="3" applyNumberFormat="1" applyFont="1" applyBorder="1" applyAlignment="1">
      <alignment horizontal="center" vertical="center"/>
    </xf>
    <xf numFmtId="0" fontId="16" fillId="0" borderId="0" xfId="3" applyFont="1" applyAlignment="1">
      <alignment horizontal="center" vertical="center"/>
    </xf>
    <xf numFmtId="0" fontId="17" fillId="0" borderId="0" xfId="3" applyFont="1" applyAlignment="1">
      <alignment horizontal="center" vertical="center" textRotation="90"/>
    </xf>
    <xf numFmtId="164" fontId="14" fillId="4" borderId="0" xfId="2" applyNumberFormat="1" applyFont="1" applyFill="1" applyAlignment="1">
      <alignment horizontal="center"/>
    </xf>
    <xf numFmtId="166" fontId="15" fillId="4" borderId="0" xfId="2" applyNumberFormat="1" applyFont="1" applyFill="1" applyAlignment="1">
      <alignment horizontal="center"/>
    </xf>
    <xf numFmtId="164" fontId="15" fillId="4" borderId="0" xfId="2" applyNumberFormat="1" applyFont="1" applyFill="1" applyAlignment="1">
      <alignment horizontal="center"/>
    </xf>
    <xf numFmtId="0" fontId="14" fillId="0" borderId="0" xfId="2" applyFont="1" applyAlignment="1">
      <alignment vertical="center" wrapText="1"/>
    </xf>
    <xf numFmtId="0" fontId="15" fillId="0" borderId="0" xfId="2" applyFont="1" applyAlignment="1">
      <alignment horizontal="left"/>
    </xf>
    <xf numFmtId="166" fontId="14" fillId="0" borderId="0" xfId="2" applyNumberFormat="1" applyFont="1" applyFill="1" applyAlignment="1">
      <alignment horizontal="center"/>
    </xf>
    <xf numFmtId="0" fontId="6" fillId="0" borderId="6" xfId="0" applyFont="1" applyBorder="1" applyAlignment="1">
      <alignment horizontal="left" vertical="center" wrapText="1"/>
    </xf>
    <xf numFmtId="0" fontId="6" fillId="0" borderId="5" xfId="0" applyFont="1" applyBorder="1" applyAlignment="1">
      <alignment horizontal="center" vertical="center" wrapText="1"/>
    </xf>
    <xf numFmtId="0" fontId="15" fillId="0" borderId="6" xfId="2" applyFont="1" applyBorder="1" applyAlignment="1">
      <alignment horizontal="center" wrapText="1"/>
    </xf>
    <xf numFmtId="165" fontId="15" fillId="0" borderId="6" xfId="2" applyNumberFormat="1" applyFont="1" applyBorder="1" applyAlignment="1">
      <alignment horizontal="center" wrapText="1"/>
    </xf>
    <xf numFmtId="164" fontId="15" fillId="0" borderId="6" xfId="2" applyNumberFormat="1" applyFont="1" applyBorder="1" applyAlignment="1">
      <alignment horizontal="center" wrapText="1"/>
    </xf>
    <xf numFmtId="2" fontId="14" fillId="0" borderId="0" xfId="2" applyNumberFormat="1" applyFont="1" applyAlignment="1">
      <alignment horizontal="center" vertical="center" wrapText="1"/>
    </xf>
    <xf numFmtId="0" fontId="14" fillId="0" borderId="0" xfId="2" applyFont="1" applyAlignment="1">
      <alignment vertical="center"/>
    </xf>
    <xf numFmtId="0" fontId="6" fillId="0" borderId="5" xfId="0" applyFont="1" applyBorder="1" applyAlignment="1">
      <alignment vertical="center"/>
    </xf>
    <xf numFmtId="0" fontId="0" fillId="0" borderId="5" xfId="0" applyBorder="1" applyAlignment="1">
      <alignment vertical="center"/>
    </xf>
    <xf numFmtId="0" fontId="14" fillId="0" borderId="0" xfId="2" applyFont="1" applyFill="1"/>
    <xf numFmtId="2" fontId="14" fillId="0" borderId="0" xfId="2" applyNumberFormat="1" applyFont="1" applyFill="1"/>
    <xf numFmtId="164" fontId="18" fillId="0" borderId="0" xfId="3" applyNumberFormat="1" applyFont="1" applyAlignment="1">
      <alignment horizontal="left" vertical="center" wrapText="1"/>
    </xf>
    <xf numFmtId="0" fontId="19" fillId="0" borderId="0" xfId="4"/>
    <xf numFmtId="0" fontId="19" fillId="0" borderId="0" xfId="4" applyAlignment="1">
      <alignment wrapText="1"/>
    </xf>
    <xf numFmtId="0" fontId="19" fillId="0" borderId="0" xfId="4" applyAlignment="1">
      <alignment horizontal="center" wrapText="1"/>
    </xf>
    <xf numFmtId="0" fontId="21" fillId="0" borderId="0" xfId="5" applyFont="1" applyBorder="1" applyAlignment="1">
      <alignment horizontal="center" vertical="center" wrapText="1"/>
    </xf>
    <xf numFmtId="0" fontId="21" fillId="0" borderId="0" xfId="5" applyFont="1" applyFill="1" applyBorder="1" applyAlignment="1">
      <alignment horizontal="center" vertical="center" wrapText="1"/>
    </xf>
    <xf numFmtId="0" fontId="22" fillId="0" borderId="0" xfId="4" applyFont="1" applyAlignment="1">
      <alignment vertical="center"/>
    </xf>
    <xf numFmtId="0" fontId="17" fillId="0" borderId="0" xfId="3" applyFont="1" applyBorder="1" applyAlignment="1">
      <alignment horizontal="center" vertical="center" textRotation="90"/>
    </xf>
    <xf numFmtId="0" fontId="17" fillId="0" borderId="12" xfId="3" applyFont="1" applyBorder="1" applyAlignment="1">
      <alignment horizontal="center" vertical="center" textRotation="90"/>
    </xf>
    <xf numFmtId="0" fontId="21" fillId="0" borderId="0" xfId="5" applyFont="1" applyAlignment="1">
      <alignment horizontal="center" vertical="center" wrapText="1"/>
    </xf>
    <xf numFmtId="0" fontId="21" fillId="0" borderId="0" xfId="5" applyFont="1" applyAlignment="1">
      <alignment horizontal="center"/>
    </xf>
    <xf numFmtId="0" fontId="9" fillId="0" borderId="20" xfId="4" applyFont="1" applyBorder="1" applyAlignment="1">
      <alignment horizontal="center" vertical="center" wrapText="1"/>
    </xf>
    <xf numFmtId="0" fontId="21" fillId="0" borderId="0" xfId="4" applyFont="1" applyAlignment="1">
      <alignment horizontal="center" vertical="center" wrapText="1"/>
    </xf>
    <xf numFmtId="0" fontId="21" fillId="0" borderId="0" xfId="4" applyFont="1" applyFill="1" applyAlignment="1">
      <alignment horizontal="center" vertical="center" wrapText="1"/>
    </xf>
    <xf numFmtId="0" fontId="0" fillId="0" borderId="0" xfId="0" applyAlignment="1">
      <alignment wrapText="1"/>
    </xf>
    <xf numFmtId="0" fontId="11" fillId="0" borderId="20" xfId="0" applyFont="1" applyBorder="1" applyAlignment="1">
      <alignment horizontal="center" vertical="center" wrapText="1"/>
    </xf>
    <xf numFmtId="165" fontId="0" fillId="0" borderId="0" xfId="0" applyNumberFormat="1" applyAlignment="1">
      <alignment horizontal="center"/>
    </xf>
    <xf numFmtId="167" fontId="0" fillId="0" borderId="0" xfId="0" applyNumberFormat="1" applyAlignment="1">
      <alignment horizontal="center"/>
    </xf>
    <xf numFmtId="0" fontId="6" fillId="0" borderId="0" xfId="0" applyFont="1" applyBorder="1" applyAlignment="1">
      <alignment horizontal="left" vertical="center" wrapText="1"/>
    </xf>
    <xf numFmtId="0" fontId="13" fillId="0" borderId="0" xfId="2"/>
    <xf numFmtId="0" fontId="13" fillId="0" borderId="0" xfId="2" applyAlignment="1">
      <alignment horizontal="center"/>
    </xf>
    <xf numFmtId="0" fontId="13" fillId="0" borderId="0" xfId="2" applyAlignment="1">
      <alignment horizontal="center" vertical="center"/>
    </xf>
    <xf numFmtId="11" fontId="13" fillId="0" borderId="0" xfId="2" applyNumberFormat="1" applyAlignment="1">
      <alignment horizontal="center" vertical="center"/>
    </xf>
    <xf numFmtId="0" fontId="13" fillId="0" borderId="0" xfId="2" applyAlignment="1">
      <alignment vertical="center"/>
    </xf>
    <xf numFmtId="0" fontId="25" fillId="0" borderId="6" xfId="2" applyFont="1" applyBorder="1" applyAlignment="1">
      <alignment horizontal="center" vertical="center"/>
    </xf>
    <xf numFmtId="0" fontId="13" fillId="0" borderId="17" xfId="2" applyBorder="1" applyAlignment="1">
      <alignment horizontal="left" vertical="center" wrapText="1"/>
    </xf>
    <xf numFmtId="0" fontId="25" fillId="0" borderId="0" xfId="2" applyFont="1" applyAlignment="1">
      <alignment horizontal="center" vertical="center"/>
    </xf>
    <xf numFmtId="37" fontId="25" fillId="0" borderId="0" xfId="6" applyNumberFormat="1" applyFont="1" applyAlignment="1">
      <alignment horizontal="center"/>
    </xf>
    <xf numFmtId="165" fontId="13" fillId="0" borderId="0" xfId="2" applyNumberFormat="1" applyAlignment="1">
      <alignment horizontal="center" vertical="center"/>
    </xf>
    <xf numFmtId="2" fontId="13" fillId="0" borderId="0" xfId="2" applyNumberFormat="1" applyAlignment="1">
      <alignment horizontal="center" vertical="center"/>
    </xf>
    <xf numFmtId="37" fontId="0" fillId="0" borderId="0" xfId="6" applyNumberFormat="1" applyFont="1" applyAlignment="1">
      <alignment horizontal="center" vertical="center"/>
    </xf>
    <xf numFmtId="165" fontId="25" fillId="0" borderId="0" xfId="2" applyNumberFormat="1" applyFont="1" applyAlignment="1">
      <alignment horizontal="center" vertical="center"/>
    </xf>
    <xf numFmtId="11" fontId="25" fillId="0" borderId="0" xfId="2" applyNumberFormat="1" applyFont="1" applyAlignment="1">
      <alignment horizontal="center"/>
    </xf>
    <xf numFmtId="37" fontId="25" fillId="0" borderId="0" xfId="2" applyNumberFormat="1" applyFont="1" applyAlignment="1">
      <alignment horizontal="center"/>
    </xf>
    <xf numFmtId="164" fontId="13" fillId="0" borderId="0" xfId="2" applyNumberFormat="1" applyAlignment="1">
      <alignment horizontal="center" vertical="center"/>
    </xf>
    <xf numFmtId="166" fontId="13" fillId="0" borderId="0" xfId="2" applyNumberFormat="1" applyAlignment="1">
      <alignment horizontal="center" vertical="center"/>
    </xf>
    <xf numFmtId="168" fontId="25" fillId="0" borderId="0" xfId="2" applyNumberFormat="1" applyFont="1" applyAlignment="1">
      <alignment horizontal="center" vertical="center"/>
    </xf>
    <xf numFmtId="37" fontId="25" fillId="0" borderId="0" xfId="6" applyNumberFormat="1" applyFont="1" applyAlignment="1">
      <alignment horizontal="center" vertical="center"/>
    </xf>
    <xf numFmtId="0" fontId="25" fillId="0" borderId="5" xfId="2" applyFont="1" applyBorder="1" applyAlignment="1">
      <alignment horizontal="center" vertical="center"/>
    </xf>
    <xf numFmtId="0" fontId="13" fillId="0" borderId="0" xfId="2" applyAlignment="1">
      <alignment wrapText="1"/>
    </xf>
    <xf numFmtId="0" fontId="13" fillId="0" borderId="0" xfId="2" applyFill="1"/>
    <xf numFmtId="0" fontId="13" fillId="0" borderId="0" xfId="2" applyFill="1" applyAlignment="1">
      <alignment horizontal="center" vertical="center"/>
    </xf>
    <xf numFmtId="0" fontId="25" fillId="0" borderId="0" xfId="0" applyFont="1" applyAlignment="1">
      <alignment vertical="center"/>
    </xf>
    <xf numFmtId="2" fontId="0" fillId="0" borderId="0" xfId="6" applyNumberFormat="1" applyFont="1" applyAlignment="1">
      <alignment horizontal="center" vertical="center"/>
    </xf>
    <xf numFmtId="2" fontId="14" fillId="0" borderId="0" xfId="2" applyNumberFormat="1" applyFont="1" applyAlignment="1">
      <alignment horizontal="center" vertical="center"/>
    </xf>
    <xf numFmtId="0" fontId="13" fillId="0" borderId="0" xfId="2" applyAlignment="1">
      <alignment horizontal="center" vertical="center"/>
    </xf>
    <xf numFmtId="0" fontId="25" fillId="0" borderId="0" xfId="0" applyFont="1" applyAlignment="1">
      <alignment horizontal="center" vertical="center"/>
    </xf>
    <xf numFmtId="2" fontId="0" fillId="0" borderId="0" xfId="0" applyNumberFormat="1" applyFont="1" applyAlignment="1">
      <alignment horizontal="center" vertical="center"/>
    </xf>
    <xf numFmtId="2" fontId="0" fillId="0" borderId="0" xfId="0" applyNumberFormat="1" applyAlignment="1">
      <alignment horizontal="center" vertical="center"/>
    </xf>
    <xf numFmtId="165" fontId="0" fillId="0" borderId="0" xfId="0" applyNumberFormat="1" applyAlignment="1">
      <alignment horizontal="center" vertical="center"/>
    </xf>
    <xf numFmtId="11" fontId="0" fillId="0" borderId="0" xfId="0" applyNumberFormat="1" applyAlignment="1">
      <alignment horizontal="center" vertical="center"/>
    </xf>
    <xf numFmtId="167" fontId="0" fillId="0" borderId="0" xfId="0" applyNumberFormat="1" applyAlignment="1">
      <alignment horizontal="center" vertical="center"/>
    </xf>
    <xf numFmtId="2" fontId="14" fillId="0" borderId="0" xfId="6" applyNumberFormat="1" applyFont="1" applyAlignment="1">
      <alignment horizontal="center" vertical="center"/>
    </xf>
    <xf numFmtId="0" fontId="25" fillId="0" borderId="0" xfId="2" applyFont="1" applyAlignment="1">
      <alignment vertical="center"/>
    </xf>
    <xf numFmtId="1" fontId="0" fillId="0" borderId="0" xfId="0" applyNumberFormat="1" applyAlignment="1">
      <alignment horizontal="center" vertical="center"/>
    </xf>
    <xf numFmtId="0" fontId="25" fillId="0" borderId="6" xfId="0" applyFont="1" applyBorder="1" applyAlignment="1">
      <alignment vertical="center"/>
    </xf>
    <xf numFmtId="0" fontId="25" fillId="0" borderId="0" xfId="0" applyFont="1" applyBorder="1" applyAlignment="1">
      <alignment vertical="center"/>
    </xf>
    <xf numFmtId="0" fontId="25" fillId="0" borderId="0" xfId="2" applyFont="1" applyBorder="1" applyAlignment="1">
      <alignment horizontal="left" vertical="center" wrapText="1"/>
    </xf>
    <xf numFmtId="0" fontId="25" fillId="0" borderId="6" xfId="0" applyFont="1" applyBorder="1" applyAlignment="1">
      <alignment horizontal="center" vertical="center"/>
    </xf>
    <xf numFmtId="0" fontId="25" fillId="0" borderId="0" xfId="2" applyFont="1" applyBorder="1" applyAlignment="1">
      <alignment horizontal="center" vertical="center" wrapText="1"/>
    </xf>
    <xf numFmtId="0" fontId="28" fillId="0" borderId="0" xfId="0" applyFont="1" applyBorder="1" applyAlignment="1">
      <alignment horizontal="center" vertical="center"/>
    </xf>
    <xf numFmtId="0" fontId="15" fillId="0" borderId="17" xfId="0" applyFont="1" applyBorder="1" applyAlignment="1">
      <alignment horizontal="center" vertical="center"/>
    </xf>
    <xf numFmtId="0" fontId="13" fillId="0" borderId="0" xfId="2" applyAlignment="1">
      <alignment horizontal="center" vertical="center"/>
    </xf>
    <xf numFmtId="0" fontId="15" fillId="0" borderId="6" xfId="0" applyFont="1" applyBorder="1" applyAlignment="1">
      <alignment horizontal="center" vertical="center"/>
    </xf>
    <xf numFmtId="0" fontId="30" fillId="0" borderId="0" xfId="2" applyFont="1" applyAlignment="1">
      <alignment horizontal="center" vertical="center"/>
    </xf>
    <xf numFmtId="37" fontId="31" fillId="0" borderId="0" xfId="6" applyNumberFormat="1" applyFont="1" applyAlignment="1">
      <alignment horizontal="center" vertical="center"/>
    </xf>
    <xf numFmtId="2" fontId="30" fillId="0" borderId="0" xfId="2" applyNumberFormat="1" applyFont="1" applyAlignment="1">
      <alignment horizontal="center" vertical="center"/>
    </xf>
    <xf numFmtId="165" fontId="30" fillId="0" borderId="0" xfId="2" applyNumberFormat="1" applyFont="1" applyAlignment="1">
      <alignment horizontal="center" vertical="center"/>
    </xf>
    <xf numFmtId="164" fontId="30" fillId="0" borderId="0" xfId="2" applyNumberFormat="1" applyFont="1" applyAlignment="1">
      <alignment horizontal="center" vertical="center"/>
    </xf>
    <xf numFmtId="0" fontId="13" fillId="0" borderId="0" xfId="2" applyAlignment="1">
      <alignment horizontal="center" vertical="center"/>
    </xf>
    <xf numFmtId="0" fontId="13" fillId="0" borderId="0" xfId="2" applyAlignment="1">
      <alignment horizontal="center" vertical="center"/>
    </xf>
    <xf numFmtId="0" fontId="25" fillId="0" borderId="0" xfId="2" applyFont="1" applyAlignment="1">
      <alignment horizontal="left"/>
    </xf>
    <xf numFmtId="0" fontId="4" fillId="0" borderId="0" xfId="0" applyFont="1" applyAlignment="1">
      <alignment horizontal="center" vertical="center"/>
    </xf>
    <xf numFmtId="0" fontId="4" fillId="0" borderId="0" xfId="2" applyFont="1" applyAlignment="1">
      <alignment horizontal="center" vertical="center"/>
    </xf>
    <xf numFmtId="1" fontId="13" fillId="0" borderId="0" xfId="2" applyNumberFormat="1" applyAlignment="1">
      <alignment horizontal="center" vertical="center"/>
    </xf>
    <xf numFmtId="167" fontId="25" fillId="0" borderId="0" xfId="2" applyNumberFormat="1" applyFont="1" applyAlignment="1">
      <alignment horizontal="center" vertical="center"/>
    </xf>
    <xf numFmtId="0" fontId="32" fillId="0" borderId="0" xfId="0" applyFont="1"/>
    <xf numFmtId="164" fontId="32" fillId="0" borderId="0" xfId="0" applyNumberFormat="1" applyFont="1" applyAlignment="1">
      <alignment vertical="center"/>
    </xf>
    <xf numFmtId="164" fontId="32" fillId="0" borderId="0" xfId="0" applyNumberFormat="1" applyFont="1" applyAlignment="1">
      <alignment horizontal="center" vertical="center"/>
    </xf>
    <xf numFmtId="49" fontId="32" fillId="0" borderId="0" xfId="0" applyNumberFormat="1" applyFont="1" applyAlignment="1">
      <alignment textRotation="90"/>
    </xf>
    <xf numFmtId="0" fontId="32" fillId="0" borderId="0" xfId="0" applyFont="1" applyFill="1"/>
    <xf numFmtId="164" fontId="32" fillId="0" borderId="0" xfId="3" applyNumberFormat="1" applyFont="1" applyBorder="1" applyAlignment="1">
      <alignment vertical="center" wrapText="1"/>
    </xf>
    <xf numFmtId="0" fontId="32" fillId="0" borderId="0" xfId="0" applyFont="1" applyFill="1" applyAlignment="1">
      <alignment horizontal="center"/>
    </xf>
    <xf numFmtId="0" fontId="32" fillId="0" borderId="0" xfId="0" applyFont="1" applyAlignment="1">
      <alignment horizontal="center"/>
    </xf>
    <xf numFmtId="2" fontId="32" fillId="0" borderId="0" xfId="0" applyNumberFormat="1" applyFont="1" applyAlignment="1">
      <alignment horizontal="center" vertical="center"/>
    </xf>
    <xf numFmtId="2" fontId="32" fillId="0" borderId="0" xfId="0" applyNumberFormat="1" applyFont="1" applyBorder="1" applyAlignment="1">
      <alignment horizontal="center" vertical="center"/>
    </xf>
    <xf numFmtId="164" fontId="33" fillId="0" borderId="5" xfId="3" applyNumberFormat="1" applyFont="1" applyBorder="1" applyAlignment="1">
      <alignment horizontal="center" vertical="center" wrapText="1"/>
    </xf>
    <xf numFmtId="164" fontId="34" fillId="0" borderId="0" xfId="0" applyNumberFormat="1" applyFont="1" applyAlignment="1">
      <alignment vertical="center"/>
    </xf>
    <xf numFmtId="164" fontId="34" fillId="0" borderId="0" xfId="3" applyNumberFormat="1" applyFont="1" applyBorder="1" applyAlignment="1">
      <alignment horizontal="left" vertical="center" wrapText="1"/>
    </xf>
    <xf numFmtId="164" fontId="33" fillId="0" borderId="6" xfId="3" applyNumberFormat="1" applyFont="1" applyBorder="1" applyAlignment="1">
      <alignment vertical="center" wrapText="1"/>
    </xf>
    <xf numFmtId="0" fontId="3" fillId="0" borderId="0" xfId="11"/>
    <xf numFmtId="0" fontId="3" fillId="0" borderId="0" xfId="11" applyAlignment="1">
      <alignment vertical="center" wrapText="1"/>
    </xf>
    <xf numFmtId="0" fontId="25" fillId="0" borderId="5" xfId="11" applyFont="1" applyBorder="1" applyAlignment="1">
      <alignment horizontal="center" vertical="center" wrapText="1"/>
    </xf>
    <xf numFmtId="0" fontId="3" fillId="0" borderId="0" xfId="11" applyFill="1"/>
    <xf numFmtId="0" fontId="25" fillId="0" borderId="0" xfId="11" applyFont="1" applyFill="1"/>
    <xf numFmtId="0" fontId="3" fillId="0" borderId="0" xfId="11" applyFont="1" applyFill="1"/>
    <xf numFmtId="0" fontId="25" fillId="0" borderId="0" xfId="11" applyFont="1"/>
    <xf numFmtId="165" fontId="3" fillId="0" borderId="0" xfId="11" applyNumberFormat="1" applyAlignment="1">
      <alignment horizontal="center"/>
    </xf>
    <xf numFmtId="0" fontId="0" fillId="0" borderId="0" xfId="0" applyAlignment="1">
      <alignment horizontal="left"/>
    </xf>
    <xf numFmtId="0" fontId="11" fillId="0" borderId="0" xfId="0" applyFont="1" applyAlignment="1">
      <alignment horizontal="left"/>
    </xf>
    <xf numFmtId="0" fontId="25" fillId="0" borderId="5" xfId="11" applyFont="1" applyFill="1" applyBorder="1" applyAlignment="1">
      <alignment horizontal="center" vertical="center" wrapText="1"/>
    </xf>
    <xf numFmtId="0" fontId="2" fillId="0" borderId="0" xfId="11" applyFont="1" applyFill="1" applyAlignment="1">
      <alignment horizontal="center"/>
    </xf>
    <xf numFmtId="0" fontId="25" fillId="0" borderId="6" xfId="11" applyFont="1" applyFill="1" applyBorder="1" applyAlignment="1">
      <alignment horizontal="center" vertical="center" wrapText="1"/>
    </xf>
    <xf numFmtId="0" fontId="3" fillId="0" borderId="0" xfId="11" applyFill="1" applyBorder="1" applyAlignment="1">
      <alignment horizontal="left"/>
    </xf>
    <xf numFmtId="0" fontId="0" fillId="0" borderId="17" xfId="0" applyBorder="1" applyAlignment="1">
      <alignment vertical="center"/>
    </xf>
    <xf numFmtId="0" fontId="0" fillId="0" borderId="0" xfId="0" applyBorder="1"/>
    <xf numFmtId="0" fontId="26" fillId="0" borderId="4" xfId="12" applyBorder="1" applyAlignment="1">
      <alignment horizontal="center" vertical="center"/>
    </xf>
    <xf numFmtId="0" fontId="0" fillId="0" borderId="0" xfId="0" applyFont="1" applyAlignment="1">
      <alignment horizontal="center"/>
    </xf>
    <xf numFmtId="0" fontId="26" fillId="0" borderId="0" xfId="12" applyFont="1" applyAlignment="1">
      <alignment horizontal="center"/>
    </xf>
    <xf numFmtId="0" fontId="35" fillId="0" borderId="0" xfId="0" applyFont="1" applyAlignment="1">
      <alignment horizontal="center"/>
    </xf>
    <xf numFmtId="0" fontId="21" fillId="0" borderId="0" xfId="0" applyFont="1" applyAlignment="1">
      <alignment horizontal="center"/>
    </xf>
    <xf numFmtId="0" fontId="38" fillId="0" borderId="0" xfId="0" applyFont="1"/>
    <xf numFmtId="2" fontId="17" fillId="0" borderId="0" xfId="3" applyNumberFormat="1" applyFont="1" applyAlignment="1">
      <alignment horizontal="center" vertical="center"/>
    </xf>
    <xf numFmtId="164" fontId="18" fillId="0" borderId="20" xfId="3" applyNumberFormat="1" applyFont="1" applyBorder="1" applyAlignment="1">
      <alignment horizontal="left" vertical="center" wrapText="1"/>
    </xf>
    <xf numFmtId="164" fontId="18" fillId="0" borderId="0" xfId="3" applyNumberFormat="1" applyFont="1" applyBorder="1" applyAlignment="1">
      <alignment horizontal="center" vertical="center" wrapText="1"/>
    </xf>
    <xf numFmtId="164" fontId="18" fillId="0" borderId="12" xfId="3" applyNumberFormat="1" applyFont="1" applyBorder="1" applyAlignment="1">
      <alignment horizontal="center" vertical="center" wrapText="1"/>
    </xf>
    <xf numFmtId="164" fontId="18" fillId="0" borderId="0" xfId="3" applyNumberFormat="1" applyFont="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left" wrapText="1"/>
    </xf>
    <xf numFmtId="0" fontId="6" fillId="0" borderId="20" xfId="0" applyFont="1" applyBorder="1" applyAlignment="1">
      <alignment horizontal="left" vertical="center" wrapText="1"/>
    </xf>
    <xf numFmtId="0" fontId="15" fillId="0" borderId="17" xfId="2" applyFont="1" applyBorder="1" applyAlignment="1">
      <alignment horizontal="left" vertical="center" wrapText="1"/>
    </xf>
    <xf numFmtId="0" fontId="15" fillId="0" borderId="0" xfId="2" applyFont="1" applyAlignment="1">
      <alignment horizontal="left"/>
    </xf>
    <xf numFmtId="0" fontId="6" fillId="0" borderId="6" xfId="0" applyFont="1" applyBorder="1" applyAlignment="1">
      <alignment horizontal="center" vertical="center" wrapText="1"/>
    </xf>
    <xf numFmtId="0" fontId="4" fillId="0" borderId="0" xfId="2" applyFont="1" applyAlignment="1">
      <alignment horizontal="center" vertical="center"/>
    </xf>
    <xf numFmtId="0" fontId="13" fillId="0" borderId="0" xfId="2" applyAlignment="1">
      <alignment horizontal="center" vertical="center"/>
    </xf>
    <xf numFmtId="0" fontId="5" fillId="0" borderId="0" xfId="2" applyFont="1" applyAlignment="1">
      <alignment horizontal="center" vertical="center"/>
    </xf>
    <xf numFmtId="0" fontId="25" fillId="0" borderId="0" xfId="2" applyFont="1" applyAlignment="1">
      <alignment horizontal="left" vertical="center"/>
    </xf>
    <xf numFmtId="0" fontId="13" fillId="0" borderId="0" xfId="2" applyAlignment="1">
      <alignment horizontal="left" vertical="center" wrapText="1"/>
    </xf>
    <xf numFmtId="0" fontId="25" fillId="0" borderId="5" xfId="2" applyFont="1" applyBorder="1" applyAlignment="1">
      <alignment horizontal="center" vertical="center" wrapText="1"/>
    </xf>
    <xf numFmtId="0" fontId="25" fillId="0" borderId="17" xfId="2" applyFont="1" applyBorder="1" applyAlignment="1">
      <alignment horizontal="center" vertical="center" wrapText="1"/>
    </xf>
    <xf numFmtId="0" fontId="25" fillId="0" borderId="6" xfId="2" applyFont="1" applyBorder="1" applyAlignment="1">
      <alignment horizontal="center" vertical="center" wrapText="1"/>
    </xf>
    <xf numFmtId="0" fontId="5" fillId="0" borderId="17" xfId="2" applyFont="1" applyBorder="1" applyAlignment="1">
      <alignment horizontal="center" vertical="center"/>
    </xf>
    <xf numFmtId="0" fontId="25" fillId="0" borderId="17" xfId="2" applyFont="1" applyBorder="1" applyAlignment="1">
      <alignment horizontal="left" vertical="center"/>
    </xf>
    <xf numFmtId="0" fontId="11" fillId="0" borderId="6" xfId="0" applyFont="1" applyBorder="1" applyAlignment="1">
      <alignment horizontal="center" vertical="center"/>
    </xf>
    <xf numFmtId="0" fontId="25" fillId="0" borderId="0" xfId="2" applyFont="1" applyAlignment="1">
      <alignment horizontal="left" vertical="center" wrapText="1"/>
    </xf>
    <xf numFmtId="0" fontId="25" fillId="0" borderId="17" xfId="0"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25" fillId="0" borderId="5" xfId="2" applyFont="1" applyBorder="1" applyAlignment="1">
      <alignment horizontal="center" vertical="center"/>
    </xf>
    <xf numFmtId="0" fontId="37" fillId="0" borderId="0" xfId="0" applyFont="1" applyAlignment="1">
      <alignment horizontal="left" wrapText="1"/>
    </xf>
    <xf numFmtId="0" fontId="0" fillId="0" borderId="20" xfId="0" applyFont="1" applyBorder="1" applyAlignment="1">
      <alignment horizontal="left" vertical="center"/>
    </xf>
    <xf numFmtId="0" fontId="10" fillId="0" borderId="20" xfId="0" applyFont="1" applyBorder="1" applyAlignment="1">
      <alignment horizontal="left" vertical="center"/>
    </xf>
    <xf numFmtId="0" fontId="1" fillId="0" borderId="6" xfId="11" applyFont="1" applyFill="1" applyBorder="1" applyAlignment="1">
      <alignment horizontal="left"/>
    </xf>
    <xf numFmtId="0" fontId="3" fillId="0" borderId="6" xfId="11" applyFill="1" applyBorder="1" applyAlignment="1">
      <alignment horizontal="left"/>
    </xf>
    <xf numFmtId="0" fontId="2" fillId="0" borderId="0" xfId="11" applyFont="1" applyFill="1" applyAlignment="1">
      <alignment horizontal="left" vertical="center" wrapText="1"/>
    </xf>
    <xf numFmtId="0" fontId="3" fillId="0" borderId="0" xfId="11" applyFill="1" applyAlignment="1">
      <alignment horizontal="left" vertical="center" wrapText="1"/>
    </xf>
    <xf numFmtId="0" fontId="25" fillId="0" borderId="5" xfId="11" applyFont="1" applyFill="1" applyBorder="1" applyAlignment="1">
      <alignment horizontal="center" vertical="center"/>
    </xf>
    <xf numFmtId="0" fontId="25" fillId="0" borderId="5" xfId="11" applyFont="1" applyFill="1" applyBorder="1" applyAlignment="1">
      <alignment horizontal="center" wrapText="1"/>
    </xf>
    <xf numFmtId="0" fontId="9" fillId="0" borderId="18" xfId="5" applyFont="1" applyBorder="1" applyAlignment="1">
      <alignment horizontal="left" vertical="center" wrapText="1"/>
    </xf>
    <xf numFmtId="0" fontId="9" fillId="0" borderId="20" xfId="4" applyFont="1" applyBorder="1" applyAlignment="1">
      <alignment horizontal="left" vertical="center" wrapText="1"/>
    </xf>
    <xf numFmtId="0" fontId="9" fillId="0" borderId="19" xfId="5" applyFont="1" applyBorder="1" applyAlignment="1">
      <alignment horizontal="left" vertical="center" wrapText="1"/>
    </xf>
    <xf numFmtId="164" fontId="34" fillId="0" borderId="6" xfId="3" applyNumberFormat="1" applyFont="1" applyBorder="1" applyAlignment="1">
      <alignment horizontal="left" vertical="center" wrapText="1"/>
    </xf>
    <xf numFmtId="164" fontId="33" fillId="0" borderId="5" xfId="3"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left" vertical="center" wrapText="1"/>
    </xf>
    <xf numFmtId="0" fontId="10" fillId="0" borderId="0" xfId="0" applyFont="1" applyAlignment="1">
      <alignment horizontal="center" vertical="center"/>
    </xf>
    <xf numFmtId="0" fontId="0" fillId="0" borderId="2" xfId="0" applyFont="1" applyBorder="1" applyAlignment="1">
      <alignment horizontal="center" vertical="center"/>
    </xf>
    <xf numFmtId="0" fontId="0" fillId="0" borderId="5" xfId="0" applyFill="1" applyBorder="1" applyAlignment="1">
      <alignment horizontal="left" vertical="center"/>
    </xf>
    <xf numFmtId="0" fontId="10"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 fillId="0" borderId="0" xfId="2" applyFont="1" applyAlignment="1">
      <alignment horizontal="left" vertical="center" wrapText="1"/>
    </xf>
  </cellXfs>
  <cellStyles count="13">
    <cellStyle name="Comma 2" xfId="6"/>
    <cellStyle name="Explanatory Text 2" xfId="5"/>
    <cellStyle name="Followed Hyperlink" xfId="8" builtinId="9" hidden="1"/>
    <cellStyle name="Followed Hyperlink" xfId="10" builtinId="9" hidden="1"/>
    <cellStyle name="Hyperlink" xfId="7" builtinId="8" hidden="1"/>
    <cellStyle name="Hyperlink" xfId="9" builtinId="8" hidden="1"/>
    <cellStyle name="Hyperlink" xfId="12" builtinId="8"/>
    <cellStyle name="Normal" xfId="0" builtinId="0"/>
    <cellStyle name="Normal 2" xfId="2"/>
    <cellStyle name="Normal 3" xfId="3"/>
    <cellStyle name="Normal 4" xfId="4"/>
    <cellStyle name="Normal 5" xfId="11"/>
    <cellStyle name="Percent 2"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8F8F8"/>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s://dcc.icgc.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abSelected="1" workbookViewId="0"/>
  </sheetViews>
  <sheetFormatPr defaultColWidth="8.81640625" defaultRowHeight="12.5" x14ac:dyDescent="0.25"/>
  <cols>
    <col min="1" max="1" width="9.81640625" customWidth="1"/>
    <col min="4" max="4" width="13.81640625" customWidth="1"/>
    <col min="6" max="6" width="11.81640625" customWidth="1"/>
    <col min="7" max="7" width="11" customWidth="1"/>
  </cols>
  <sheetData>
    <row r="1" spans="1:7" s="4" customFormat="1" ht="27" customHeight="1" thickBot="1" x14ac:dyDescent="0.3">
      <c r="A1" s="74" t="s">
        <v>261</v>
      </c>
      <c r="B1" s="75"/>
      <c r="C1" s="75"/>
      <c r="D1" s="75"/>
      <c r="E1" s="75"/>
      <c r="F1" s="75"/>
      <c r="G1" s="75"/>
    </row>
    <row r="2" spans="1:7" s="5" customFormat="1" ht="43.5" customHeight="1" thickBot="1" x14ac:dyDescent="0.3">
      <c r="A2" s="68" t="s">
        <v>41</v>
      </c>
      <c r="B2" s="68" t="s">
        <v>42</v>
      </c>
      <c r="C2" s="68" t="s">
        <v>43</v>
      </c>
      <c r="D2" s="68" t="s">
        <v>44</v>
      </c>
      <c r="E2" s="68" t="s">
        <v>45</v>
      </c>
      <c r="F2" s="68" t="s">
        <v>46</v>
      </c>
      <c r="G2" s="68" t="s">
        <v>47</v>
      </c>
    </row>
    <row r="3" spans="1:7" s="4" customFormat="1" ht="18.75" customHeight="1" x14ac:dyDescent="0.25">
      <c r="A3" s="9" t="s">
        <v>48</v>
      </c>
      <c r="B3" s="236" t="s">
        <v>49</v>
      </c>
      <c r="C3" s="236">
        <v>150</v>
      </c>
      <c r="D3" s="10">
        <v>906570652</v>
      </c>
      <c r="E3" s="11">
        <v>30.48</v>
      </c>
      <c r="F3" s="236" t="s">
        <v>50</v>
      </c>
      <c r="G3" s="236" t="s">
        <v>51</v>
      </c>
    </row>
    <row r="4" spans="1:7" ht="18.75" customHeight="1" x14ac:dyDescent="0.25">
      <c r="A4" s="9" t="s">
        <v>52</v>
      </c>
      <c r="B4" s="232" t="s">
        <v>49</v>
      </c>
      <c r="C4" s="232">
        <v>150</v>
      </c>
      <c r="D4" s="10">
        <v>931667100</v>
      </c>
      <c r="E4" s="11">
        <v>31.76</v>
      </c>
      <c r="F4" s="232" t="s">
        <v>50</v>
      </c>
      <c r="G4" s="232"/>
    </row>
    <row r="5" spans="1:7" ht="18.75" customHeight="1" x14ac:dyDescent="0.25">
      <c r="A5" s="12" t="s">
        <v>53</v>
      </c>
      <c r="B5" s="232" t="s">
        <v>49</v>
      </c>
      <c r="C5" s="232">
        <v>150</v>
      </c>
      <c r="D5" s="13">
        <v>917866122</v>
      </c>
      <c r="E5" s="14">
        <v>30.76</v>
      </c>
      <c r="F5" s="232" t="s">
        <v>50</v>
      </c>
      <c r="G5" s="232"/>
    </row>
    <row r="6" spans="1:7" ht="18.75" customHeight="1" x14ac:dyDescent="0.25">
      <c r="A6" s="6" t="s">
        <v>54</v>
      </c>
      <c r="B6" s="232" t="s">
        <v>49</v>
      </c>
      <c r="C6" s="232">
        <v>150</v>
      </c>
      <c r="D6" s="7">
        <v>844984780</v>
      </c>
      <c r="E6" s="8">
        <v>28.32</v>
      </c>
      <c r="F6" s="232" t="s">
        <v>50</v>
      </c>
      <c r="G6" s="232"/>
    </row>
    <row r="7" spans="1:7" ht="18.75" customHeight="1" x14ac:dyDescent="0.25">
      <c r="A7" s="9" t="s">
        <v>55</v>
      </c>
      <c r="B7" s="232" t="s">
        <v>49</v>
      </c>
      <c r="C7" s="232">
        <v>150</v>
      </c>
      <c r="D7" s="10">
        <v>916966980</v>
      </c>
      <c r="E7" s="11">
        <v>30.96</v>
      </c>
      <c r="F7" s="232" t="s">
        <v>50</v>
      </c>
      <c r="G7" s="232"/>
    </row>
    <row r="8" spans="1:7" ht="18.75" customHeight="1" x14ac:dyDescent="0.25">
      <c r="A8" s="12" t="s">
        <v>56</v>
      </c>
      <c r="B8" s="232" t="s">
        <v>49</v>
      </c>
      <c r="C8" s="232">
        <v>150</v>
      </c>
      <c r="D8" s="13">
        <v>875724856</v>
      </c>
      <c r="E8" s="14">
        <v>29.87</v>
      </c>
      <c r="F8" s="232" t="s">
        <v>50</v>
      </c>
      <c r="G8" s="232"/>
    </row>
    <row r="9" spans="1:7" ht="18.75" customHeight="1" x14ac:dyDescent="0.25">
      <c r="A9" s="232" t="s">
        <v>0</v>
      </c>
      <c r="B9" s="6" t="s">
        <v>57</v>
      </c>
      <c r="C9" s="6">
        <v>150</v>
      </c>
      <c r="D9" s="7">
        <v>1056388650</v>
      </c>
      <c r="E9" s="8">
        <v>46.18</v>
      </c>
      <c r="F9" s="232" t="s">
        <v>58</v>
      </c>
      <c r="G9" s="232" t="s">
        <v>51</v>
      </c>
    </row>
    <row r="10" spans="1:7" ht="18.75" customHeight="1" x14ac:dyDescent="0.25">
      <c r="A10" s="232"/>
      <c r="B10" s="12" t="s">
        <v>59</v>
      </c>
      <c r="C10" s="12">
        <v>150</v>
      </c>
      <c r="D10" s="13">
        <v>1132938480</v>
      </c>
      <c r="E10" s="14">
        <v>38.1</v>
      </c>
      <c r="F10" s="232" t="s">
        <v>58</v>
      </c>
      <c r="G10" s="232"/>
    </row>
    <row r="11" spans="1:7" ht="18.75" customHeight="1" x14ac:dyDescent="0.25">
      <c r="A11" s="232" t="s">
        <v>1</v>
      </c>
      <c r="B11" s="6" t="s">
        <v>57</v>
      </c>
      <c r="C11" s="6">
        <v>150</v>
      </c>
      <c r="D11" s="7">
        <v>1004133928</v>
      </c>
      <c r="E11" s="8">
        <v>40.44</v>
      </c>
      <c r="F11" s="232" t="s">
        <v>58</v>
      </c>
      <c r="G11" s="232"/>
    </row>
    <row r="12" spans="1:7" ht="18.75" customHeight="1" x14ac:dyDescent="0.25">
      <c r="A12" s="232"/>
      <c r="B12" s="12" t="s">
        <v>59</v>
      </c>
      <c r="C12" s="12">
        <v>150</v>
      </c>
      <c r="D12" s="13">
        <v>1058324426</v>
      </c>
      <c r="E12" s="14">
        <v>40.82</v>
      </c>
      <c r="F12" s="232" t="s">
        <v>58</v>
      </c>
      <c r="G12" s="232"/>
    </row>
    <row r="13" spans="1:7" ht="18.75" customHeight="1" x14ac:dyDescent="0.25">
      <c r="A13" s="232" t="s">
        <v>2</v>
      </c>
      <c r="B13" s="6" t="s">
        <v>57</v>
      </c>
      <c r="C13" s="6">
        <v>90</v>
      </c>
      <c r="D13" s="7">
        <v>1713446774</v>
      </c>
      <c r="E13" s="8">
        <v>44.72</v>
      </c>
      <c r="F13" s="232" t="s">
        <v>58</v>
      </c>
      <c r="G13" s="232"/>
    </row>
    <row r="14" spans="1:7" ht="18.75" customHeight="1" x14ac:dyDescent="0.25">
      <c r="A14" s="232"/>
      <c r="B14" s="12" t="s">
        <v>59</v>
      </c>
      <c r="C14" s="12">
        <v>150</v>
      </c>
      <c r="D14" s="13">
        <v>1053159382</v>
      </c>
      <c r="E14" s="14">
        <v>42.21</v>
      </c>
      <c r="F14" s="232" t="s">
        <v>58</v>
      </c>
      <c r="G14" s="232"/>
    </row>
    <row r="15" spans="1:7" ht="18.75" customHeight="1" x14ac:dyDescent="0.25">
      <c r="A15" s="232" t="s">
        <v>7</v>
      </c>
      <c r="B15" s="6" t="s">
        <v>57</v>
      </c>
      <c r="C15" s="6">
        <v>51</v>
      </c>
      <c r="D15" s="7">
        <v>58668548</v>
      </c>
      <c r="E15" s="8">
        <v>22.07</v>
      </c>
      <c r="F15" s="233" t="s">
        <v>60</v>
      </c>
      <c r="G15" s="231" t="s">
        <v>61</v>
      </c>
    </row>
    <row r="16" spans="1:7" ht="18.75" customHeight="1" x14ac:dyDescent="0.25">
      <c r="A16" s="232"/>
      <c r="B16" s="12" t="s">
        <v>59</v>
      </c>
      <c r="C16" s="12">
        <v>51</v>
      </c>
      <c r="D16" s="13">
        <v>57355788</v>
      </c>
      <c r="E16" s="14">
        <v>21.41</v>
      </c>
      <c r="F16" s="233" t="s">
        <v>60</v>
      </c>
      <c r="G16" s="231"/>
    </row>
    <row r="17" spans="1:9" ht="18.75" customHeight="1" x14ac:dyDescent="0.25">
      <c r="A17" s="232" t="s">
        <v>17</v>
      </c>
      <c r="B17" s="6" t="s">
        <v>57</v>
      </c>
      <c r="C17" s="6">
        <v>51</v>
      </c>
      <c r="D17" s="7">
        <v>55516846</v>
      </c>
      <c r="E17" s="8">
        <v>20.7</v>
      </c>
      <c r="F17" s="233" t="s">
        <v>60</v>
      </c>
      <c r="G17" s="231"/>
    </row>
    <row r="18" spans="1:9" ht="18.75" customHeight="1" x14ac:dyDescent="0.25">
      <c r="A18" s="232"/>
      <c r="B18" s="12" t="s">
        <v>59</v>
      </c>
      <c r="C18" s="12">
        <v>51</v>
      </c>
      <c r="D18" s="13">
        <v>52456232</v>
      </c>
      <c r="E18" s="14">
        <v>19.420000000000002</v>
      </c>
      <c r="F18" s="233" t="s">
        <v>60</v>
      </c>
      <c r="G18" s="231"/>
    </row>
    <row r="19" spans="1:9" ht="18.75" customHeight="1" x14ac:dyDescent="0.25">
      <c r="A19" s="232" t="s">
        <v>22</v>
      </c>
      <c r="B19" s="6" t="s">
        <v>57</v>
      </c>
      <c r="C19" s="6">
        <v>51</v>
      </c>
      <c r="D19" s="7">
        <v>128638836</v>
      </c>
      <c r="E19" s="8">
        <v>48.04</v>
      </c>
      <c r="F19" s="233" t="s">
        <v>60</v>
      </c>
      <c r="G19" s="231"/>
    </row>
    <row r="20" spans="1:9" ht="18.75" customHeight="1" x14ac:dyDescent="0.25">
      <c r="A20" s="232"/>
      <c r="B20" s="12" t="s">
        <v>59</v>
      </c>
      <c r="C20" s="12">
        <v>51</v>
      </c>
      <c r="D20" s="13">
        <v>156534408</v>
      </c>
      <c r="E20" s="14">
        <v>59.78</v>
      </c>
      <c r="F20" s="233" t="s">
        <v>60</v>
      </c>
      <c r="G20" s="231"/>
    </row>
    <row r="21" spans="1:9" ht="18.75" customHeight="1" x14ac:dyDescent="0.25">
      <c r="A21" s="232" t="s">
        <v>26</v>
      </c>
      <c r="B21" s="6" t="s">
        <v>57</v>
      </c>
      <c r="C21" s="6">
        <v>51</v>
      </c>
      <c r="D21" s="7">
        <v>104879884</v>
      </c>
      <c r="E21" s="8">
        <v>37.700000000000003</v>
      </c>
      <c r="F21" s="233" t="s">
        <v>60</v>
      </c>
      <c r="G21" s="231"/>
    </row>
    <row r="22" spans="1:9" ht="18.75" customHeight="1" x14ac:dyDescent="0.25">
      <c r="A22" s="232"/>
      <c r="B22" s="12" t="s">
        <v>59</v>
      </c>
      <c r="C22" s="12">
        <v>51</v>
      </c>
      <c r="D22" s="13">
        <v>118215830</v>
      </c>
      <c r="E22" s="14">
        <v>45.59</v>
      </c>
      <c r="F22" s="233" t="s">
        <v>60</v>
      </c>
      <c r="G22" s="231"/>
    </row>
    <row r="23" spans="1:9" ht="18.75" customHeight="1" x14ac:dyDescent="0.25">
      <c r="A23" s="233" t="s">
        <v>31</v>
      </c>
      <c r="B23" s="6" t="s">
        <v>57</v>
      </c>
      <c r="C23" s="6" t="s">
        <v>75</v>
      </c>
      <c r="D23" s="7">
        <v>105133454</v>
      </c>
      <c r="E23" s="8">
        <v>59.22</v>
      </c>
      <c r="F23" s="233" t="s">
        <v>60</v>
      </c>
      <c r="G23" s="231"/>
    </row>
    <row r="24" spans="1:9" ht="18.75" customHeight="1" x14ac:dyDescent="0.25">
      <c r="A24" s="233"/>
      <c r="B24" s="12" t="s">
        <v>59</v>
      </c>
      <c r="C24" s="19" t="s">
        <v>75</v>
      </c>
      <c r="D24" s="13">
        <v>113171428</v>
      </c>
      <c r="E24" s="14">
        <v>61.52</v>
      </c>
      <c r="F24" s="233" t="s">
        <v>60</v>
      </c>
      <c r="G24" s="231"/>
    </row>
    <row r="25" spans="1:9" ht="18.75" customHeight="1" x14ac:dyDescent="0.25">
      <c r="A25" s="233" t="s">
        <v>36</v>
      </c>
      <c r="B25" s="9" t="s">
        <v>57</v>
      </c>
      <c r="C25" s="19" t="s">
        <v>75</v>
      </c>
      <c r="D25" s="7">
        <v>110245694</v>
      </c>
      <c r="E25" s="11">
        <v>60.72</v>
      </c>
      <c r="F25" s="233" t="s">
        <v>60</v>
      </c>
      <c r="G25" s="231"/>
    </row>
    <row r="26" spans="1:9" ht="18.75" customHeight="1" x14ac:dyDescent="0.25">
      <c r="A26" s="233"/>
      <c r="B26" s="12" t="s">
        <v>59</v>
      </c>
      <c r="C26" s="19" t="s">
        <v>75</v>
      </c>
      <c r="D26" s="13">
        <v>94858868</v>
      </c>
      <c r="E26" s="14">
        <v>53.39</v>
      </c>
      <c r="F26" s="233" t="s">
        <v>60</v>
      </c>
      <c r="G26" s="231"/>
    </row>
    <row r="28" spans="1:9" s="20" customFormat="1" ht="62.25" customHeight="1" x14ac:dyDescent="0.25">
      <c r="A28" s="234" t="s">
        <v>89</v>
      </c>
      <c r="B28" s="234"/>
      <c r="C28" s="234"/>
      <c r="D28" s="234"/>
      <c r="E28" s="234"/>
      <c r="F28" s="234"/>
      <c r="G28" s="234"/>
    </row>
    <row r="29" spans="1:9" ht="13" x14ac:dyDescent="0.3">
      <c r="A29" s="21" t="s">
        <v>41</v>
      </c>
      <c r="C29" s="21" t="s">
        <v>62</v>
      </c>
      <c r="D29" s="22"/>
      <c r="E29" s="22"/>
      <c r="F29" s="22"/>
      <c r="G29" s="22"/>
      <c r="H29" s="22"/>
      <c r="I29" s="22"/>
    </row>
    <row r="30" spans="1:9" s="4" customFormat="1" x14ac:dyDescent="0.25">
      <c r="A30" s="235" t="s">
        <v>31</v>
      </c>
      <c r="B30" s="24" t="s">
        <v>57</v>
      </c>
      <c r="C30" s="23" t="s">
        <v>64</v>
      </c>
      <c r="D30" s="23"/>
      <c r="E30" s="23"/>
      <c r="F30" s="23"/>
      <c r="G30" s="23"/>
      <c r="H30" s="23"/>
      <c r="I30" s="23"/>
    </row>
    <row r="31" spans="1:9" s="4" customFormat="1" x14ac:dyDescent="0.25">
      <c r="A31" s="235"/>
      <c r="B31" s="24" t="s">
        <v>59</v>
      </c>
      <c r="C31" s="23" t="s">
        <v>63</v>
      </c>
      <c r="D31" s="23"/>
      <c r="E31" s="23"/>
      <c r="F31" s="23"/>
      <c r="G31" s="23"/>
      <c r="H31" s="23"/>
      <c r="I31" s="23"/>
    </row>
    <row r="32" spans="1:9" s="4" customFormat="1" x14ac:dyDescent="0.25">
      <c r="A32" s="23"/>
      <c r="B32" s="24"/>
      <c r="C32" s="23"/>
      <c r="D32" s="23"/>
      <c r="E32" s="23"/>
      <c r="F32" s="23"/>
      <c r="G32" s="23"/>
      <c r="H32" s="23"/>
      <c r="I32" s="23"/>
    </row>
    <row r="33" spans="1:9" s="4" customFormat="1" x14ac:dyDescent="0.25">
      <c r="A33" s="235" t="s">
        <v>36</v>
      </c>
      <c r="B33" s="24" t="s">
        <v>57</v>
      </c>
      <c r="C33" s="23" t="s">
        <v>66</v>
      </c>
      <c r="D33" s="23"/>
      <c r="E33" s="23"/>
      <c r="F33" s="23"/>
      <c r="G33" s="23"/>
      <c r="H33" s="23"/>
      <c r="I33" s="23"/>
    </row>
    <row r="34" spans="1:9" s="4" customFormat="1" x14ac:dyDescent="0.25">
      <c r="A34" s="235"/>
      <c r="B34" s="24" t="s">
        <v>59</v>
      </c>
      <c r="C34" s="23" t="s">
        <v>65</v>
      </c>
      <c r="D34" s="23"/>
      <c r="E34" s="23"/>
      <c r="F34" s="23"/>
      <c r="G34" s="23"/>
      <c r="H34" s="23"/>
      <c r="I34" s="23"/>
    </row>
    <row r="35" spans="1:9" x14ac:dyDescent="0.25">
      <c r="A35" s="22"/>
      <c r="C35" s="22"/>
      <c r="D35" s="22"/>
      <c r="E35" s="22"/>
      <c r="F35" s="22"/>
      <c r="G35" s="22"/>
      <c r="H35" s="22"/>
      <c r="I35" s="22"/>
    </row>
    <row r="36" spans="1:9" ht="13" x14ac:dyDescent="0.3">
      <c r="A36" s="22"/>
      <c r="C36" s="21" t="s">
        <v>67</v>
      </c>
      <c r="D36" s="22"/>
      <c r="E36" s="22"/>
      <c r="F36" s="22"/>
      <c r="G36" s="22"/>
      <c r="H36" s="22"/>
      <c r="I36" s="22"/>
    </row>
    <row r="37" spans="1:9" s="4" customFormat="1" ht="37.5" x14ac:dyDescent="0.25">
      <c r="A37" s="25" t="s">
        <v>76</v>
      </c>
      <c r="B37" s="5" t="s">
        <v>77</v>
      </c>
      <c r="C37" s="23" t="s">
        <v>68</v>
      </c>
      <c r="D37" s="23"/>
      <c r="E37" s="23"/>
      <c r="F37" s="23"/>
      <c r="G37" s="23"/>
      <c r="H37" s="23"/>
      <c r="I37" s="23"/>
    </row>
    <row r="38" spans="1:9" x14ac:dyDescent="0.25">
      <c r="A38" s="22"/>
      <c r="C38" s="22"/>
      <c r="D38" s="22"/>
      <c r="E38" s="22"/>
      <c r="F38" s="22"/>
      <c r="G38" s="22"/>
      <c r="H38" s="22"/>
      <c r="I38" s="22"/>
    </row>
    <row r="39" spans="1:9" x14ac:dyDescent="0.25">
      <c r="A39" s="22"/>
      <c r="C39" s="22"/>
      <c r="D39" s="22"/>
      <c r="E39" s="22"/>
      <c r="F39" s="22"/>
      <c r="G39" s="22"/>
      <c r="H39" s="22"/>
      <c r="I39" s="22"/>
    </row>
    <row r="40" spans="1:9" x14ac:dyDescent="0.25">
      <c r="A40" s="22"/>
      <c r="C40" s="22"/>
      <c r="D40" s="22"/>
      <c r="E40" s="22"/>
      <c r="F40" s="22"/>
      <c r="G40" s="22"/>
      <c r="H40" s="22"/>
      <c r="I40" s="22"/>
    </row>
    <row r="41" spans="1:9" x14ac:dyDescent="0.25">
      <c r="A41" s="22"/>
      <c r="B41" s="22"/>
      <c r="C41" s="22"/>
      <c r="D41" s="22"/>
      <c r="E41" s="22"/>
      <c r="F41" s="22"/>
      <c r="G41" s="22"/>
      <c r="H41" s="22"/>
      <c r="I41" s="22"/>
    </row>
    <row r="42" spans="1:9" x14ac:dyDescent="0.25">
      <c r="A42" s="22"/>
      <c r="B42" s="22"/>
      <c r="C42" s="22"/>
      <c r="D42" s="22"/>
      <c r="E42" s="22"/>
      <c r="F42" s="22"/>
      <c r="G42" s="22"/>
      <c r="H42" s="22"/>
      <c r="I42" s="22"/>
    </row>
    <row r="43" spans="1:9" x14ac:dyDescent="0.25">
      <c r="A43" s="22"/>
      <c r="B43" s="22"/>
      <c r="C43" s="22"/>
      <c r="D43" s="22"/>
      <c r="E43" s="22"/>
      <c r="F43" s="22"/>
      <c r="G43" s="22"/>
      <c r="H43" s="22"/>
      <c r="I43" s="22"/>
    </row>
  </sheetData>
  <mergeCells count="22">
    <mergeCell ref="A28:G28"/>
    <mergeCell ref="A30:A31"/>
    <mergeCell ref="A33:A34"/>
    <mergeCell ref="B3:B5"/>
    <mergeCell ref="C3:C5"/>
    <mergeCell ref="F3:F8"/>
    <mergeCell ref="G3:G8"/>
    <mergeCell ref="B6:B8"/>
    <mergeCell ref="C6:C8"/>
    <mergeCell ref="A9:A10"/>
    <mergeCell ref="F9:F14"/>
    <mergeCell ref="G9:G14"/>
    <mergeCell ref="A11:A12"/>
    <mergeCell ref="A13:A14"/>
    <mergeCell ref="A15:A16"/>
    <mergeCell ref="F15:F26"/>
    <mergeCell ref="G15:G26"/>
    <mergeCell ref="A17:A18"/>
    <mergeCell ref="A19:A20"/>
    <mergeCell ref="A21:A22"/>
    <mergeCell ref="A23:A24"/>
    <mergeCell ref="A25:A26"/>
  </mergeCells>
  <pageMargins left="0.78749999999999998" right="0.78749999999999998" top="1.05277777777778" bottom="1.05277777777778" header="0.78749999999999998" footer="0.78749999999999998"/>
  <pageSetup paperSize="9" scale="80"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sqref="A1:F1"/>
    </sheetView>
  </sheetViews>
  <sheetFormatPr defaultColWidth="8.81640625" defaultRowHeight="12.5" x14ac:dyDescent="0.25"/>
  <cols>
    <col min="1" max="1" width="8.1796875" bestFit="1" customWidth="1"/>
    <col min="2" max="2" width="9.453125" bestFit="1" customWidth="1"/>
    <col min="3" max="3" width="11" customWidth="1"/>
    <col min="4" max="4" width="10.81640625" customWidth="1"/>
    <col min="5" max="5" width="10.453125" customWidth="1"/>
    <col min="6" max="6" width="11" customWidth="1"/>
  </cols>
  <sheetData>
    <row r="1" spans="1:6" ht="27.75" customHeight="1" thickTop="1" thickBot="1" x14ac:dyDescent="0.3">
      <c r="A1" s="218" t="s">
        <v>264</v>
      </c>
      <c r="B1" s="219"/>
      <c r="C1" s="219"/>
      <c r="D1" s="219"/>
      <c r="E1" s="219"/>
      <c r="F1" s="219"/>
    </row>
    <row r="2" spans="1:6" s="4" customFormat="1" ht="46.5" customHeight="1" thickTop="1" thickBot="1" x14ac:dyDescent="0.3">
      <c r="A2" s="93" t="s">
        <v>154</v>
      </c>
      <c r="B2" s="93" t="s">
        <v>155</v>
      </c>
      <c r="C2" s="93" t="s">
        <v>156</v>
      </c>
      <c r="D2" s="93" t="s">
        <v>157</v>
      </c>
      <c r="E2" s="93" t="s">
        <v>158</v>
      </c>
      <c r="F2" s="93" t="s">
        <v>159</v>
      </c>
    </row>
    <row r="3" spans="1:6" ht="13" thickTop="1" x14ac:dyDescent="0.25">
      <c r="A3" t="s">
        <v>102</v>
      </c>
      <c r="B3" s="94">
        <v>0.97822693114555204</v>
      </c>
      <c r="C3" s="94">
        <v>0.95802126386358599</v>
      </c>
      <c r="D3" s="95">
        <v>731.87134306488497</v>
      </c>
      <c r="E3" s="1">
        <v>23966</v>
      </c>
      <c r="F3" s="94">
        <f>D3/E3</f>
        <v>3.0537901321241966E-2</v>
      </c>
    </row>
    <row r="4" spans="1:6" x14ac:dyDescent="0.25">
      <c r="A4" t="s">
        <v>138</v>
      </c>
      <c r="B4" s="94">
        <v>0.96469165130980805</v>
      </c>
      <c r="C4" s="94">
        <v>0.91882529402868496</v>
      </c>
      <c r="D4" s="95">
        <v>432.54426998721198</v>
      </c>
      <c r="E4" s="1">
        <v>12076</v>
      </c>
      <c r="F4" s="94">
        <f>D4/E4</f>
        <v>3.5818505298709176E-2</v>
      </c>
    </row>
    <row r="5" spans="1:6" x14ac:dyDescent="0.25">
      <c r="A5" t="s">
        <v>140</v>
      </c>
      <c r="B5" s="94">
        <v>0.95976906176107102</v>
      </c>
      <c r="C5" s="94">
        <v>0.92636318337621903</v>
      </c>
      <c r="D5" s="95">
        <v>506.64728462185701</v>
      </c>
      <c r="E5" s="1">
        <v>11797</v>
      </c>
      <c r="F5" s="94">
        <f t="shared" ref="F5:F19" si="0">D5/E5</f>
        <v>4.2947129322866574E-2</v>
      </c>
    </row>
    <row r="6" spans="1:6" x14ac:dyDescent="0.25">
      <c r="A6" t="s">
        <v>103</v>
      </c>
      <c r="B6" s="94">
        <v>0.98627035510499395</v>
      </c>
      <c r="C6" s="94">
        <v>0.96690031577225399</v>
      </c>
      <c r="D6" s="95">
        <v>236.613316221715</v>
      </c>
      <c r="E6" s="1">
        <v>10863</v>
      </c>
      <c r="F6" s="94">
        <f t="shared" si="0"/>
        <v>2.1781581167422903E-2</v>
      </c>
    </row>
    <row r="7" spans="1:6" x14ac:dyDescent="0.25">
      <c r="A7" t="s">
        <v>136</v>
      </c>
      <c r="B7" s="94">
        <v>0.95303221640543101</v>
      </c>
      <c r="C7" s="94">
        <v>0.88755333330266795</v>
      </c>
      <c r="D7" s="95">
        <v>360.230615601132</v>
      </c>
      <c r="E7" s="1">
        <v>8795</v>
      </c>
      <c r="F7" s="94">
        <f t="shared" si="0"/>
        <v>4.0958569141686413E-2</v>
      </c>
    </row>
    <row r="8" spans="1:6" x14ac:dyDescent="0.25">
      <c r="A8" t="s">
        <v>142</v>
      </c>
      <c r="B8" s="94">
        <v>0.95595744125148496</v>
      </c>
      <c r="C8" s="94">
        <v>0.89404383448731095</v>
      </c>
      <c r="D8" s="95">
        <v>331.15542894608001</v>
      </c>
      <c r="E8" s="1">
        <v>8352</v>
      </c>
      <c r="F8" s="94">
        <f t="shared" si="0"/>
        <v>3.9649835841245214E-2</v>
      </c>
    </row>
    <row r="9" spans="1:6" x14ac:dyDescent="0.25">
      <c r="A9" t="s">
        <v>101</v>
      </c>
      <c r="B9" s="94">
        <v>0.97601907198423699</v>
      </c>
      <c r="C9" s="94">
        <v>0.93971945405715196</v>
      </c>
      <c r="D9" s="95">
        <v>228.212618941236</v>
      </c>
      <c r="E9" s="1">
        <v>7938</v>
      </c>
      <c r="F9" s="94">
        <f t="shared" si="0"/>
        <v>2.8749385102196524E-2</v>
      </c>
    </row>
    <row r="10" spans="1:6" x14ac:dyDescent="0.25">
      <c r="A10" t="s">
        <v>105</v>
      </c>
      <c r="B10" s="94">
        <v>0.98047978653179602</v>
      </c>
      <c r="C10" s="94">
        <v>0.94403224424727705</v>
      </c>
      <c r="D10" s="95">
        <v>176.27114563395199</v>
      </c>
      <c r="E10" s="1">
        <v>7079</v>
      </c>
      <c r="F10" s="94">
        <f t="shared" si="0"/>
        <v>2.4900571497944907E-2</v>
      </c>
    </row>
    <row r="11" spans="1:6" x14ac:dyDescent="0.25">
      <c r="A11" t="s">
        <v>160</v>
      </c>
      <c r="B11" s="94">
        <v>0.97395128034504697</v>
      </c>
      <c r="C11" s="94">
        <v>0.92690324904252797</v>
      </c>
      <c r="D11" s="95">
        <v>143.29827707593299</v>
      </c>
      <c r="E11" s="1">
        <v>4961</v>
      </c>
      <c r="F11" s="94">
        <f t="shared" si="0"/>
        <v>2.8884958088275143E-2</v>
      </c>
    </row>
    <row r="12" spans="1:6" x14ac:dyDescent="0.25">
      <c r="A12" t="s">
        <v>104</v>
      </c>
      <c r="B12" s="94">
        <v>0.98240846899216705</v>
      </c>
      <c r="C12" s="94">
        <v>0.96265092545176001</v>
      </c>
      <c r="D12" s="95">
        <v>120.854008732739</v>
      </c>
      <c r="E12" s="1">
        <v>4630</v>
      </c>
      <c r="F12" s="94">
        <f t="shared" si="0"/>
        <v>2.6102377696055942E-2</v>
      </c>
    </row>
    <row r="13" spans="1:6" x14ac:dyDescent="0.25">
      <c r="A13" t="s">
        <v>100</v>
      </c>
      <c r="B13" s="94">
        <v>0.98048965656222498</v>
      </c>
      <c r="C13" s="94">
        <v>0.94400258584912999</v>
      </c>
      <c r="D13" s="95">
        <v>110.882070594822</v>
      </c>
      <c r="E13" s="1">
        <v>4465</v>
      </c>
      <c r="F13" s="94">
        <f t="shared" si="0"/>
        <v>2.4833610435570436E-2</v>
      </c>
    </row>
    <row r="14" spans="1:6" x14ac:dyDescent="0.25">
      <c r="A14" t="s">
        <v>161</v>
      </c>
      <c r="B14" s="94">
        <v>0.95889944700333596</v>
      </c>
      <c r="C14" s="94">
        <v>0.89153893281373597</v>
      </c>
      <c r="D14" s="95">
        <v>143.749259167991</v>
      </c>
      <c r="E14" s="1">
        <v>3872</v>
      </c>
      <c r="F14" s="94">
        <f t="shared" si="0"/>
        <v>3.7125325198344786E-2</v>
      </c>
    </row>
    <row r="15" spans="1:6" x14ac:dyDescent="0.25">
      <c r="A15" t="s">
        <v>141</v>
      </c>
      <c r="B15" s="94">
        <v>0.97616009459634201</v>
      </c>
      <c r="C15" s="94">
        <v>0.93326618163152097</v>
      </c>
      <c r="D15" s="95">
        <v>103.88642695685201</v>
      </c>
      <c r="E15" s="1">
        <v>3740</v>
      </c>
      <c r="F15" s="94">
        <f t="shared" si="0"/>
        <v>2.777711950717968E-2</v>
      </c>
    </row>
    <row r="16" spans="1:6" x14ac:dyDescent="0.25">
      <c r="A16" t="s">
        <v>137</v>
      </c>
      <c r="B16" s="94">
        <v>0.97059553298682799</v>
      </c>
      <c r="C16" s="94">
        <v>0.91042093682893599</v>
      </c>
      <c r="D16" s="95">
        <v>111.07222522891399</v>
      </c>
      <c r="E16" s="1">
        <v>3680</v>
      </c>
      <c r="F16" s="94">
        <f t="shared" si="0"/>
        <v>3.0182669899161411E-2</v>
      </c>
    </row>
    <row r="17" spans="1:6" x14ac:dyDescent="0.25">
      <c r="A17" t="s">
        <v>153</v>
      </c>
      <c r="B17" s="94">
        <v>0.958775884565915</v>
      </c>
      <c r="C17" s="94">
        <v>0.91500573556575104</v>
      </c>
      <c r="D17" s="95">
        <v>137.716648033897</v>
      </c>
      <c r="E17" s="1">
        <v>3403</v>
      </c>
      <c r="F17" s="94">
        <f t="shared" si="0"/>
        <v>4.0469188373169852E-2</v>
      </c>
    </row>
    <row r="18" spans="1:6" x14ac:dyDescent="0.25">
      <c r="A18" t="s">
        <v>113</v>
      </c>
      <c r="B18" s="94">
        <v>0.96236513286805403</v>
      </c>
      <c r="C18" s="94">
        <v>0.92248385765634</v>
      </c>
      <c r="D18" s="95">
        <v>50.766725236494402</v>
      </c>
      <c r="E18" s="1">
        <v>1305</v>
      </c>
      <c r="F18" s="94">
        <f t="shared" si="0"/>
        <v>3.8901705162064676E-2</v>
      </c>
    </row>
    <row r="19" spans="1:6" x14ac:dyDescent="0.25">
      <c r="A19" t="s">
        <v>134</v>
      </c>
      <c r="B19" s="94">
        <v>0.82901898912189298</v>
      </c>
      <c r="C19" s="94">
        <v>0.59526757015107501</v>
      </c>
      <c r="D19" s="95">
        <v>41.941534016695798</v>
      </c>
      <c r="E19" s="1">
        <v>529</v>
      </c>
      <c r="F19" s="94">
        <f t="shared" si="0"/>
        <v>7.9284563358593185E-2</v>
      </c>
    </row>
    <row r="20" spans="1:6" x14ac:dyDescent="0.25">
      <c r="E20" s="1"/>
    </row>
  </sheetData>
  <mergeCells count="1">
    <mergeCell ref="A1:F1"/>
  </mergeCells>
  <printOptions horizontalCentere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sqref="A1:C1"/>
    </sheetView>
  </sheetViews>
  <sheetFormatPr defaultColWidth="8.81640625" defaultRowHeight="14.5" x14ac:dyDescent="0.35"/>
  <cols>
    <col min="1" max="1" width="17.1796875" style="81" customWidth="1"/>
    <col min="2" max="2" width="22.453125" style="81" customWidth="1"/>
    <col min="3" max="3" width="21.453125" style="81" customWidth="1"/>
    <col min="4" max="8" width="8.81640625" style="80"/>
    <col min="9" max="16384" width="8.81640625" style="79"/>
  </cols>
  <sheetData>
    <row r="1" spans="1:8" ht="43" customHeight="1" thickTop="1" thickBot="1" x14ac:dyDescent="0.4">
      <c r="A1" s="227" t="s">
        <v>263</v>
      </c>
      <c r="B1" s="227"/>
      <c r="C1" s="227"/>
      <c r="H1" s="79"/>
    </row>
    <row r="2" spans="1:8" ht="21" customHeight="1" thickTop="1" thickBot="1" x14ac:dyDescent="0.4">
      <c r="A2" s="89" t="s">
        <v>149</v>
      </c>
      <c r="B2" s="89" t="s">
        <v>152</v>
      </c>
      <c r="C2" s="89" t="s">
        <v>148</v>
      </c>
      <c r="H2" s="79"/>
    </row>
    <row r="3" spans="1:8" ht="26.25" customHeight="1" thickTop="1" x14ac:dyDescent="0.35">
      <c r="A3" s="228" t="s">
        <v>147</v>
      </c>
      <c r="B3" s="228"/>
      <c r="C3" s="228"/>
      <c r="H3" s="79"/>
    </row>
    <row r="4" spans="1:8" x14ac:dyDescent="0.35">
      <c r="A4" s="87" t="s">
        <v>7</v>
      </c>
      <c r="B4" s="90" t="s">
        <v>139</v>
      </c>
      <c r="C4" s="90" t="s">
        <v>135</v>
      </c>
      <c r="H4" s="79"/>
    </row>
    <row r="5" spans="1:8" x14ac:dyDescent="0.35">
      <c r="A5" s="87" t="s">
        <v>17</v>
      </c>
      <c r="B5" s="90" t="s">
        <v>139</v>
      </c>
      <c r="C5" s="90" t="s">
        <v>135</v>
      </c>
      <c r="H5" s="79"/>
    </row>
    <row r="6" spans="1:8" x14ac:dyDescent="0.35">
      <c r="A6" s="87" t="s">
        <v>22</v>
      </c>
      <c r="B6" s="90" t="s">
        <v>139</v>
      </c>
      <c r="C6" s="90" t="s">
        <v>135</v>
      </c>
      <c r="H6" s="79"/>
    </row>
    <row r="7" spans="1:8" x14ac:dyDescent="0.35">
      <c r="A7" s="87" t="s">
        <v>26</v>
      </c>
      <c r="B7" s="90" t="s">
        <v>139</v>
      </c>
      <c r="C7" s="90" t="s">
        <v>135</v>
      </c>
      <c r="H7" s="79"/>
    </row>
    <row r="8" spans="1:8" x14ac:dyDescent="0.35">
      <c r="A8" s="87" t="s">
        <v>31</v>
      </c>
      <c r="B8" s="90" t="s">
        <v>139</v>
      </c>
      <c r="C8" s="90" t="s">
        <v>135</v>
      </c>
      <c r="H8" s="79"/>
    </row>
    <row r="9" spans="1:8" x14ac:dyDescent="0.35">
      <c r="A9" s="87" t="s">
        <v>36</v>
      </c>
      <c r="B9" s="90" t="s">
        <v>139</v>
      </c>
      <c r="C9" s="90" t="s">
        <v>135</v>
      </c>
      <c r="H9" s="79"/>
    </row>
    <row r="10" spans="1:8" ht="46.5" customHeight="1" x14ac:dyDescent="0.35">
      <c r="A10" s="226" t="s">
        <v>117</v>
      </c>
      <c r="B10" s="226"/>
      <c r="C10" s="226"/>
      <c r="H10" s="79"/>
    </row>
    <row r="11" spans="1:8" x14ac:dyDescent="0.35">
      <c r="A11" s="88" t="s">
        <v>78</v>
      </c>
      <c r="B11" s="87" t="s">
        <v>139</v>
      </c>
      <c r="C11" s="87" t="s">
        <v>135</v>
      </c>
      <c r="H11" s="79"/>
    </row>
    <row r="12" spans="1:8" x14ac:dyDescent="0.35">
      <c r="A12" s="88" t="s">
        <v>79</v>
      </c>
      <c r="B12" s="87" t="s">
        <v>133</v>
      </c>
      <c r="C12" s="87" t="s">
        <v>135</v>
      </c>
      <c r="H12" s="79"/>
    </row>
    <row r="13" spans="1:8" x14ac:dyDescent="0.35">
      <c r="A13" s="88" t="s">
        <v>80</v>
      </c>
      <c r="B13" s="87" t="s">
        <v>139</v>
      </c>
      <c r="C13" s="87" t="s">
        <v>135</v>
      </c>
      <c r="H13" s="79"/>
    </row>
    <row r="14" spans="1:8" x14ac:dyDescent="0.35">
      <c r="A14" s="88" t="s">
        <v>81</v>
      </c>
      <c r="B14" s="87" t="s">
        <v>133</v>
      </c>
      <c r="C14" s="87" t="s">
        <v>135</v>
      </c>
      <c r="H14" s="79"/>
    </row>
    <row r="15" spans="1:8" x14ac:dyDescent="0.35">
      <c r="A15" s="88" t="s">
        <v>82</v>
      </c>
      <c r="B15" s="87" t="s">
        <v>139</v>
      </c>
      <c r="C15" s="87" t="s">
        <v>135</v>
      </c>
      <c r="H15" s="79"/>
    </row>
    <row r="16" spans="1:8" ht="40" customHeight="1" x14ac:dyDescent="0.35">
      <c r="A16" s="226" t="s">
        <v>146</v>
      </c>
      <c r="B16" s="226"/>
      <c r="C16" s="226"/>
      <c r="H16" s="79"/>
    </row>
    <row r="17" spans="1:8" x14ac:dyDescent="0.35">
      <c r="A17" s="87" t="s">
        <v>88</v>
      </c>
      <c r="B17" s="90" t="s">
        <v>133</v>
      </c>
      <c r="C17" s="90" t="s">
        <v>135</v>
      </c>
      <c r="H17" s="79"/>
    </row>
    <row r="18" spans="1:8" ht="41.25" customHeight="1" x14ac:dyDescent="0.35">
      <c r="A18" s="226" t="s">
        <v>145</v>
      </c>
      <c r="B18" s="226"/>
      <c r="C18" s="226"/>
      <c r="H18" s="79"/>
    </row>
    <row r="19" spans="1:8" x14ac:dyDescent="0.35">
      <c r="A19" s="88" t="s">
        <v>83</v>
      </c>
      <c r="B19" s="90" t="s">
        <v>139</v>
      </c>
      <c r="C19" s="90" t="s">
        <v>133</v>
      </c>
      <c r="H19" s="79"/>
    </row>
    <row r="20" spans="1:8" x14ac:dyDescent="0.35">
      <c r="A20" s="88" t="s">
        <v>84</v>
      </c>
      <c r="B20" s="90" t="s">
        <v>133</v>
      </c>
      <c r="C20" s="90" t="s">
        <v>133</v>
      </c>
      <c r="H20" s="79"/>
    </row>
    <row r="21" spans="1:8" x14ac:dyDescent="0.35">
      <c r="A21" s="88" t="s">
        <v>85</v>
      </c>
      <c r="B21" s="90" t="s">
        <v>139</v>
      </c>
      <c r="C21" s="90" t="s">
        <v>133</v>
      </c>
      <c r="H21" s="79"/>
    </row>
    <row r="22" spans="1:8" x14ac:dyDescent="0.35">
      <c r="A22" s="88" t="s">
        <v>86</v>
      </c>
      <c r="B22" s="90" t="s">
        <v>133</v>
      </c>
      <c r="C22" s="90" t="s">
        <v>133</v>
      </c>
      <c r="H22" s="79"/>
    </row>
    <row r="23" spans="1:8" x14ac:dyDescent="0.35">
      <c r="A23" s="88" t="s">
        <v>87</v>
      </c>
      <c r="B23" s="90" t="s">
        <v>139</v>
      </c>
      <c r="C23" s="90" t="s">
        <v>132</v>
      </c>
      <c r="H23" s="79"/>
    </row>
    <row r="24" spans="1:8" ht="35.25" customHeight="1" x14ac:dyDescent="0.35">
      <c r="A24" s="226" t="s">
        <v>144</v>
      </c>
      <c r="B24" s="226"/>
      <c r="C24" s="226"/>
      <c r="H24" s="79"/>
    </row>
    <row r="25" spans="1:8" x14ac:dyDescent="0.35">
      <c r="A25" s="87" t="s">
        <v>100</v>
      </c>
      <c r="B25" s="90" t="s">
        <v>139</v>
      </c>
      <c r="C25" s="90" t="s">
        <v>135</v>
      </c>
      <c r="H25" s="84"/>
    </row>
    <row r="26" spans="1:8" x14ac:dyDescent="0.35">
      <c r="A26" s="87" t="s">
        <v>101</v>
      </c>
      <c r="B26" s="90" t="s">
        <v>133</v>
      </c>
      <c r="C26" s="90" t="s">
        <v>135</v>
      </c>
      <c r="H26" s="84"/>
    </row>
    <row r="27" spans="1:8" x14ac:dyDescent="0.35">
      <c r="A27" s="87" t="s">
        <v>102</v>
      </c>
      <c r="B27" s="90" t="s">
        <v>133</v>
      </c>
      <c r="C27" s="90" t="s">
        <v>135</v>
      </c>
      <c r="H27" s="84"/>
    </row>
    <row r="28" spans="1:8" x14ac:dyDescent="0.35">
      <c r="A28" s="87" t="s">
        <v>103</v>
      </c>
      <c r="B28" s="90" t="s">
        <v>133</v>
      </c>
      <c r="C28" s="90" t="s">
        <v>135</v>
      </c>
      <c r="H28" s="84"/>
    </row>
    <row r="29" spans="1:8" x14ac:dyDescent="0.35">
      <c r="A29" s="87" t="s">
        <v>104</v>
      </c>
      <c r="B29" s="90" t="s">
        <v>133</v>
      </c>
      <c r="C29" s="90" t="s">
        <v>135</v>
      </c>
      <c r="H29" s="84"/>
    </row>
    <row r="30" spans="1:8" x14ac:dyDescent="0.35">
      <c r="A30" s="87" t="s">
        <v>105</v>
      </c>
      <c r="B30" s="90" t="s">
        <v>139</v>
      </c>
      <c r="C30" s="90" t="s">
        <v>135</v>
      </c>
      <c r="H30" s="84"/>
    </row>
    <row r="31" spans="1:8" x14ac:dyDescent="0.35">
      <c r="A31" s="87" t="s">
        <v>113</v>
      </c>
      <c r="B31" s="90" t="s">
        <v>133</v>
      </c>
      <c r="C31" s="90" t="s">
        <v>135</v>
      </c>
      <c r="H31" s="84"/>
    </row>
    <row r="32" spans="1:8" ht="43.5" customHeight="1" x14ac:dyDescent="0.35">
      <c r="A32" s="226" t="s">
        <v>143</v>
      </c>
      <c r="B32" s="226"/>
      <c r="C32" s="226"/>
    </row>
    <row r="33" spans="1:3" x14ac:dyDescent="0.35">
      <c r="A33" s="82" t="s">
        <v>142</v>
      </c>
      <c r="B33" s="83" t="s">
        <v>139</v>
      </c>
      <c r="C33" s="82" t="s">
        <v>135</v>
      </c>
    </row>
    <row r="34" spans="1:3" x14ac:dyDescent="0.35">
      <c r="A34" s="87" t="s">
        <v>141</v>
      </c>
      <c r="B34" s="87" t="s">
        <v>133</v>
      </c>
      <c r="C34" s="90" t="s">
        <v>135</v>
      </c>
    </row>
    <row r="35" spans="1:3" x14ac:dyDescent="0.35">
      <c r="A35" s="90" t="s">
        <v>140</v>
      </c>
      <c r="B35" s="90" t="s">
        <v>139</v>
      </c>
      <c r="C35" s="90" t="s">
        <v>135</v>
      </c>
    </row>
    <row r="36" spans="1:3" x14ac:dyDescent="0.35">
      <c r="A36" s="90" t="s">
        <v>138</v>
      </c>
      <c r="B36" s="91" t="s">
        <v>133</v>
      </c>
      <c r="C36" s="90" t="s">
        <v>135</v>
      </c>
    </row>
    <row r="37" spans="1:3" x14ac:dyDescent="0.35">
      <c r="A37" s="90" t="s">
        <v>137</v>
      </c>
      <c r="B37" s="90" t="s">
        <v>133</v>
      </c>
      <c r="C37" s="90" t="s">
        <v>135</v>
      </c>
    </row>
    <row r="38" spans="1:3" x14ac:dyDescent="0.35">
      <c r="A38" s="90" t="s">
        <v>136</v>
      </c>
      <c r="B38" s="91" t="s">
        <v>133</v>
      </c>
      <c r="C38" s="90" t="s">
        <v>135</v>
      </c>
    </row>
    <row r="39" spans="1:3" x14ac:dyDescent="0.35">
      <c r="A39" s="90" t="s">
        <v>134</v>
      </c>
      <c r="B39" s="90" t="s">
        <v>133</v>
      </c>
      <c r="C39" s="90" t="s">
        <v>132</v>
      </c>
    </row>
  </sheetData>
  <mergeCells count="7">
    <mergeCell ref="A24:C24"/>
    <mergeCell ref="A32:C32"/>
    <mergeCell ref="A1:C1"/>
    <mergeCell ref="A3:C3"/>
    <mergeCell ref="A10:C10"/>
    <mergeCell ref="A16:C16"/>
    <mergeCell ref="A18:C18"/>
  </mergeCells>
  <printOptions horizontalCentered="1" verticalCentered="1"/>
  <pageMargins left="0.7" right="0.7" top="0.75" bottom="0.5" header="0.51180555555555496" footer="0.51180555555555496"/>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
  <sheetViews>
    <sheetView zoomScale="107" workbookViewId="0">
      <selection sqref="A1:C1"/>
    </sheetView>
  </sheetViews>
  <sheetFormatPr defaultColWidth="10.81640625" defaultRowHeight="15.5" x14ac:dyDescent="0.35"/>
  <cols>
    <col min="1" max="1" width="73" style="154" customWidth="1"/>
    <col min="2" max="2" width="22.1796875" style="161" customWidth="1"/>
    <col min="3" max="3" width="32.26953125" style="161" customWidth="1"/>
    <col min="4" max="35" width="4.1796875" style="154" customWidth="1"/>
    <col min="36" max="16384" width="10.81640625" style="154"/>
  </cols>
  <sheetData>
    <row r="1" spans="1:35" ht="33.65" customHeight="1" thickBot="1" x14ac:dyDescent="0.4">
      <c r="A1" s="229" t="s">
        <v>262</v>
      </c>
      <c r="B1" s="229"/>
      <c r="C1" s="229"/>
      <c r="D1" s="159"/>
      <c r="E1" s="159"/>
      <c r="F1" s="159"/>
      <c r="G1" s="159"/>
      <c r="H1" s="159"/>
      <c r="I1" s="159"/>
      <c r="J1" s="159"/>
      <c r="K1" s="159"/>
      <c r="L1" s="159"/>
      <c r="M1" s="159"/>
    </row>
    <row r="2" spans="1:35" ht="30" customHeight="1" thickBot="1" x14ac:dyDescent="0.4">
      <c r="A2" s="166"/>
      <c r="B2" s="230" t="s">
        <v>202</v>
      </c>
      <c r="C2" s="230"/>
      <c r="D2" s="159"/>
      <c r="E2" s="159"/>
      <c r="F2" s="159"/>
      <c r="G2" s="159"/>
      <c r="H2" s="159"/>
      <c r="I2" s="159"/>
      <c r="J2" s="159"/>
      <c r="K2" s="159"/>
      <c r="L2" s="159"/>
      <c r="M2" s="159"/>
    </row>
    <row r="3" spans="1:35" ht="31.5" thickBot="1" x14ac:dyDescent="0.4">
      <c r="A3" s="167" t="s">
        <v>198</v>
      </c>
      <c r="B3" s="164" t="s">
        <v>201</v>
      </c>
      <c r="C3" s="164" t="s">
        <v>203</v>
      </c>
      <c r="D3" s="159"/>
      <c r="E3" s="159"/>
      <c r="F3" s="159"/>
      <c r="G3" s="159"/>
      <c r="H3" s="159"/>
      <c r="I3" s="159"/>
      <c r="J3" s="159"/>
      <c r="K3" s="159"/>
      <c r="L3" s="159"/>
      <c r="M3" s="159"/>
    </row>
    <row r="4" spans="1:35" ht="19" customHeight="1" x14ac:dyDescent="0.35">
      <c r="A4" s="155" t="s">
        <v>73</v>
      </c>
      <c r="B4" s="163">
        <v>0.62164169999999996</v>
      </c>
      <c r="C4" s="162">
        <f>Supplemental_Table_S2!M26</f>
        <v>0.97376223681607865</v>
      </c>
      <c r="D4" s="156"/>
      <c r="E4" s="156"/>
      <c r="F4" s="156"/>
      <c r="G4" s="156"/>
      <c r="H4" s="156"/>
      <c r="I4" s="156"/>
      <c r="J4" s="156"/>
      <c r="K4" s="156"/>
    </row>
    <row r="5" spans="1:35" x14ac:dyDescent="0.35">
      <c r="A5" s="155" t="s">
        <v>74</v>
      </c>
      <c r="B5" s="162">
        <v>0.87600699999999998</v>
      </c>
      <c r="C5" s="162">
        <f>Supplemental_Table_S2!M27</f>
        <v>0.98409146915325663</v>
      </c>
      <c r="D5" s="156"/>
      <c r="E5" s="156"/>
      <c r="F5" s="156"/>
      <c r="G5" s="156"/>
      <c r="H5" s="156"/>
      <c r="I5" s="156"/>
      <c r="J5" s="156"/>
      <c r="K5" s="156"/>
      <c r="N5" s="157"/>
      <c r="O5" s="157"/>
      <c r="P5" s="157"/>
      <c r="Q5" s="157"/>
      <c r="R5" s="157"/>
      <c r="S5" s="157"/>
      <c r="T5" s="157"/>
      <c r="U5" s="157"/>
      <c r="V5" s="157"/>
      <c r="W5" s="157"/>
      <c r="X5" s="157"/>
      <c r="Y5" s="157"/>
      <c r="Z5" s="157"/>
      <c r="AA5" s="157"/>
      <c r="AB5" s="157"/>
      <c r="AC5" s="157"/>
      <c r="AD5" s="157"/>
      <c r="AE5" s="157"/>
      <c r="AF5" s="157"/>
      <c r="AG5" s="157"/>
      <c r="AH5" s="157"/>
      <c r="AI5" s="157"/>
    </row>
    <row r="6" spans="1:35" x14ac:dyDescent="0.35">
      <c r="A6" s="155" t="s">
        <v>111</v>
      </c>
      <c r="B6" s="162">
        <v>0.94440000000000002</v>
      </c>
      <c r="C6" s="162">
        <f>Supplemental_Table_S2!M28</f>
        <v>0.94440965969839952</v>
      </c>
      <c r="D6" s="155"/>
      <c r="E6" s="155"/>
      <c r="F6" s="156"/>
      <c r="G6" s="156"/>
      <c r="H6" s="156"/>
      <c r="I6" s="156"/>
      <c r="J6" s="156"/>
      <c r="K6" s="156"/>
      <c r="N6" s="158"/>
      <c r="O6" s="158"/>
      <c r="P6" s="158"/>
      <c r="Q6" s="158"/>
      <c r="R6" s="158"/>
      <c r="S6" s="158"/>
      <c r="T6" s="158"/>
      <c r="U6" s="158"/>
      <c r="V6" s="158"/>
      <c r="W6" s="158"/>
      <c r="X6" s="158"/>
      <c r="Y6" s="158"/>
      <c r="Z6" s="158"/>
      <c r="AA6" s="158"/>
      <c r="AB6" s="158"/>
      <c r="AC6" s="158"/>
      <c r="AD6" s="158"/>
      <c r="AE6" s="158"/>
      <c r="AF6" s="158"/>
      <c r="AG6" s="158"/>
      <c r="AH6" s="158"/>
      <c r="AI6" s="158"/>
    </row>
    <row r="7" spans="1:35" x14ac:dyDescent="0.35">
      <c r="A7" s="155" t="s">
        <v>110</v>
      </c>
      <c r="B7" s="162">
        <v>0.67984199999999995</v>
      </c>
      <c r="C7" s="162">
        <f>Supplemental_Table_S2!M29</f>
        <v>0.89005950579128434</v>
      </c>
      <c r="D7" s="155"/>
      <c r="E7" s="156"/>
      <c r="F7" s="156"/>
      <c r="G7" s="156"/>
      <c r="H7" s="156"/>
      <c r="I7" s="156"/>
      <c r="J7" s="156"/>
      <c r="K7" s="156"/>
      <c r="N7" s="158"/>
      <c r="O7" s="158"/>
      <c r="P7" s="158"/>
      <c r="Q7" s="158"/>
      <c r="R7" s="158"/>
      <c r="S7" s="158"/>
      <c r="T7" s="158"/>
      <c r="U7" s="158"/>
      <c r="V7" s="158"/>
      <c r="W7" s="158"/>
      <c r="X7" s="158"/>
      <c r="Y7" s="158"/>
      <c r="Z7" s="158"/>
      <c r="AA7" s="158"/>
      <c r="AB7" s="158"/>
      <c r="AC7" s="158"/>
      <c r="AD7" s="158"/>
      <c r="AE7" s="158"/>
      <c r="AF7" s="158"/>
      <c r="AG7" s="158"/>
      <c r="AH7" s="158"/>
      <c r="AI7" s="158"/>
    </row>
    <row r="8" spans="1:35" x14ac:dyDescent="0.35">
      <c r="A8" s="165" t="s">
        <v>199</v>
      </c>
      <c r="B8" s="162">
        <v>0.23700789999999999</v>
      </c>
      <c r="C8" s="162">
        <f>Supplemental_Table_S2!M30</f>
        <v>0.74442416021292013</v>
      </c>
      <c r="D8" s="155"/>
      <c r="E8" s="155"/>
      <c r="F8" s="156"/>
      <c r="G8" s="156"/>
      <c r="H8" s="156"/>
      <c r="I8" s="156"/>
      <c r="J8" s="156"/>
      <c r="K8" s="156"/>
      <c r="N8" s="158"/>
      <c r="O8" s="158"/>
      <c r="P8" s="158"/>
      <c r="Q8" s="158"/>
      <c r="R8" s="158"/>
      <c r="S8" s="158"/>
      <c r="T8" s="158"/>
      <c r="U8" s="158"/>
      <c r="V8" s="158"/>
      <c r="W8" s="158"/>
      <c r="X8" s="158"/>
      <c r="Y8" s="158"/>
      <c r="Z8" s="158"/>
      <c r="AA8" s="158"/>
      <c r="AB8" s="158"/>
      <c r="AC8" s="158"/>
      <c r="AD8" s="158"/>
      <c r="AE8" s="158"/>
      <c r="AF8" s="158"/>
      <c r="AG8" s="158"/>
      <c r="AH8" s="158"/>
      <c r="AI8" s="158"/>
    </row>
    <row r="9" spans="1:35" x14ac:dyDescent="0.35">
      <c r="A9" s="155" t="s">
        <v>109</v>
      </c>
      <c r="B9" s="162">
        <v>0.4038638</v>
      </c>
      <c r="C9" s="162">
        <f>Supplemental_Table_S2!M31</f>
        <v>0.92042712259979709</v>
      </c>
      <c r="D9" s="156"/>
      <c r="E9" s="156"/>
      <c r="F9" s="156"/>
      <c r="G9" s="156"/>
      <c r="H9" s="156"/>
      <c r="I9" s="156"/>
      <c r="J9" s="156"/>
      <c r="K9" s="156"/>
      <c r="N9" s="158"/>
      <c r="O9" s="158"/>
      <c r="P9" s="158"/>
      <c r="Q9" s="158"/>
      <c r="R9" s="158"/>
      <c r="S9" s="158"/>
      <c r="T9" s="158"/>
      <c r="U9" s="158"/>
      <c r="V9" s="158"/>
      <c r="W9" s="158"/>
      <c r="X9" s="158"/>
      <c r="Y9" s="158"/>
      <c r="Z9" s="158"/>
      <c r="AA9" s="158"/>
      <c r="AB9" s="158"/>
      <c r="AC9" s="158"/>
      <c r="AD9" s="158"/>
      <c r="AE9" s="158"/>
      <c r="AF9" s="158"/>
      <c r="AG9" s="158"/>
      <c r="AH9" s="158"/>
      <c r="AI9" s="158"/>
    </row>
    <row r="10" spans="1:35" x14ac:dyDescent="0.35">
      <c r="A10" s="165" t="s">
        <v>200</v>
      </c>
      <c r="B10" s="162">
        <v>0.56169820000000004</v>
      </c>
      <c r="C10" s="162">
        <f>Supplemental_Table_S2!M32</f>
        <v>0.86963861413090648</v>
      </c>
      <c r="D10" s="155"/>
      <c r="E10" s="155"/>
      <c r="F10" s="155"/>
      <c r="G10" s="156"/>
      <c r="H10" s="156"/>
      <c r="I10" s="156"/>
      <c r="J10" s="156"/>
      <c r="K10" s="156"/>
      <c r="N10" s="158"/>
      <c r="O10" s="158"/>
      <c r="P10" s="158"/>
      <c r="Q10" s="158"/>
      <c r="R10" s="158"/>
      <c r="S10" s="158"/>
      <c r="T10" s="158"/>
      <c r="U10" s="158"/>
      <c r="V10" s="158"/>
      <c r="W10" s="158"/>
      <c r="X10" s="158"/>
      <c r="Y10" s="158"/>
      <c r="Z10" s="158"/>
      <c r="AA10" s="158"/>
      <c r="AB10" s="158"/>
      <c r="AC10" s="158"/>
      <c r="AD10" s="158"/>
      <c r="AE10" s="158"/>
      <c r="AF10" s="158"/>
      <c r="AG10" s="158"/>
      <c r="AH10" s="158"/>
      <c r="AI10" s="158"/>
    </row>
    <row r="11" spans="1:35" x14ac:dyDescent="0.35">
      <c r="A11" s="155" t="s">
        <v>129</v>
      </c>
      <c r="B11" s="162">
        <v>0.4421426</v>
      </c>
      <c r="C11" s="162">
        <f>Supplemental_Table_S2!M33</f>
        <v>0.77949063338939462</v>
      </c>
      <c r="D11" s="155"/>
      <c r="E11" s="155"/>
      <c r="F11" s="155"/>
      <c r="G11" s="155"/>
      <c r="H11" s="155"/>
      <c r="I11" s="155"/>
      <c r="J11" s="155"/>
      <c r="K11" s="156"/>
      <c r="N11" s="158"/>
      <c r="O11" s="158"/>
      <c r="P11" s="158"/>
      <c r="Q11" s="158"/>
      <c r="R11" s="158"/>
      <c r="S11" s="158"/>
      <c r="T11" s="158"/>
      <c r="U11" s="158"/>
      <c r="V11" s="158"/>
      <c r="W11" s="158"/>
      <c r="X11" s="158"/>
      <c r="Y11" s="158"/>
      <c r="Z11" s="158"/>
      <c r="AA11" s="158"/>
      <c r="AB11" s="158"/>
      <c r="AC11" s="158"/>
      <c r="AD11" s="158"/>
      <c r="AE11" s="158"/>
      <c r="AF11" s="158"/>
      <c r="AG11" s="158"/>
      <c r="AH11" s="158"/>
      <c r="AI11" s="158"/>
    </row>
    <row r="12" spans="1:35" x14ac:dyDescent="0.35">
      <c r="A12" s="158"/>
      <c r="B12" s="160"/>
      <c r="C12" s="160"/>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row>
    <row r="13" spans="1:35" x14ac:dyDescent="0.35">
      <c r="A13" s="158"/>
      <c r="B13" s="160"/>
      <c r="C13" s="160"/>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row>
    <row r="14" spans="1:35" x14ac:dyDescent="0.35">
      <c r="A14" s="158"/>
      <c r="B14" s="160"/>
      <c r="C14" s="160"/>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row>
    <row r="15" spans="1:35" x14ac:dyDescent="0.35">
      <c r="A15" s="158"/>
      <c r="B15" s="160"/>
      <c r="C15" s="160"/>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row>
    <row r="16" spans="1:35" x14ac:dyDescent="0.35">
      <c r="A16" s="158"/>
      <c r="B16" s="160"/>
      <c r="C16" s="160"/>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row>
    <row r="17" spans="1:35" x14ac:dyDescent="0.35">
      <c r="A17" s="158"/>
      <c r="B17" s="160"/>
      <c r="C17" s="160"/>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row>
    <row r="18" spans="1:35" x14ac:dyDescent="0.35">
      <c r="A18" s="158"/>
      <c r="B18" s="160"/>
      <c r="C18" s="160"/>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row>
    <row r="19" spans="1:35" x14ac:dyDescent="0.35">
      <c r="A19" s="158"/>
      <c r="B19" s="160"/>
      <c r="C19" s="160"/>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row>
    <row r="20" spans="1:35" x14ac:dyDescent="0.35">
      <c r="A20" s="158"/>
      <c r="B20" s="160"/>
      <c r="C20" s="160"/>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row>
    <row r="21" spans="1:35" x14ac:dyDescent="0.35">
      <c r="A21" s="158"/>
      <c r="B21" s="160"/>
      <c r="C21" s="160"/>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row>
    <row r="22" spans="1:35" x14ac:dyDescent="0.35">
      <c r="A22" s="158"/>
      <c r="B22" s="160"/>
      <c r="C22" s="160"/>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row>
    <row r="23" spans="1:35" x14ac:dyDescent="0.35">
      <c r="A23" s="158"/>
      <c r="B23" s="160"/>
      <c r="C23" s="160"/>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row>
    <row r="24" spans="1:35" x14ac:dyDescent="0.35">
      <c r="A24" s="158"/>
      <c r="B24" s="160"/>
      <c r="C24" s="160"/>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row>
    <row r="25" spans="1:35" x14ac:dyDescent="0.35">
      <c r="A25" s="158"/>
      <c r="B25" s="160"/>
      <c r="C25" s="160"/>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row>
    <row r="26" spans="1:35" x14ac:dyDescent="0.35">
      <c r="A26" s="158"/>
      <c r="B26" s="160"/>
      <c r="C26" s="160"/>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row>
    <row r="27" spans="1:35" x14ac:dyDescent="0.35">
      <c r="A27" s="158"/>
      <c r="B27" s="160"/>
      <c r="C27" s="160"/>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row>
    <row r="28" spans="1:35" x14ac:dyDescent="0.35">
      <c r="A28" s="158"/>
      <c r="B28" s="160"/>
      <c r="C28" s="160"/>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row>
    <row r="29" spans="1:35" x14ac:dyDescent="0.35">
      <c r="A29" s="158"/>
      <c r="B29" s="160"/>
      <c r="C29" s="160"/>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row>
    <row r="30" spans="1:35" x14ac:dyDescent="0.35">
      <c r="A30" s="158"/>
      <c r="B30" s="160"/>
      <c r="C30" s="160"/>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1:35" x14ac:dyDescent="0.35">
      <c r="A31" s="158"/>
      <c r="B31" s="160"/>
      <c r="C31" s="160"/>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row>
    <row r="32" spans="1:35" x14ac:dyDescent="0.35">
      <c r="A32" s="158"/>
      <c r="B32" s="160"/>
      <c r="C32" s="160"/>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row>
    <row r="33" spans="1:35" x14ac:dyDescent="0.35">
      <c r="A33" s="158"/>
      <c r="B33" s="160"/>
      <c r="C33" s="160"/>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row>
    <row r="34" spans="1:35" x14ac:dyDescent="0.35">
      <c r="A34" s="158"/>
      <c r="B34" s="160"/>
      <c r="C34" s="160"/>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row>
    <row r="35" spans="1:35" x14ac:dyDescent="0.35">
      <c r="A35" s="158"/>
      <c r="B35" s="160"/>
      <c r="C35" s="160"/>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row>
    <row r="36" spans="1:35" x14ac:dyDescent="0.35">
      <c r="A36" s="158"/>
      <c r="B36" s="160"/>
      <c r="C36" s="160"/>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row>
    <row r="37" spans="1:35" x14ac:dyDescent="0.35">
      <c r="A37" s="158"/>
      <c r="B37" s="160"/>
      <c r="C37" s="160"/>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row>
    <row r="38" spans="1:35" x14ac:dyDescent="0.35">
      <c r="A38" s="158"/>
      <c r="B38" s="160"/>
      <c r="C38" s="160"/>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row>
    <row r="39" spans="1:35" x14ac:dyDescent="0.35">
      <c r="A39" s="158"/>
      <c r="B39" s="160"/>
      <c r="C39" s="160"/>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row>
    <row r="40" spans="1:35" x14ac:dyDescent="0.35">
      <c r="A40" s="158"/>
      <c r="B40" s="160"/>
      <c r="C40" s="160"/>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row>
    <row r="41" spans="1:35" x14ac:dyDescent="0.35">
      <c r="N41" s="158"/>
      <c r="O41" s="158"/>
      <c r="P41" s="158"/>
      <c r="Q41" s="158"/>
      <c r="R41" s="158"/>
      <c r="S41" s="158"/>
      <c r="T41" s="158"/>
      <c r="U41" s="158"/>
      <c r="V41" s="158"/>
      <c r="W41" s="158"/>
      <c r="X41" s="158"/>
      <c r="Y41" s="158"/>
      <c r="Z41" s="158"/>
      <c r="AA41" s="158"/>
      <c r="AB41" s="158"/>
      <c r="AC41" s="158"/>
      <c r="AD41" s="158"/>
      <c r="AE41" s="158"/>
      <c r="AF41" s="158"/>
      <c r="AG41" s="158"/>
      <c r="AH41" s="158"/>
      <c r="AI41" s="158"/>
    </row>
    <row r="42" spans="1:35" x14ac:dyDescent="0.35">
      <c r="S42" s="158"/>
    </row>
  </sheetData>
  <mergeCells count="2">
    <mergeCell ref="A1:C1"/>
    <mergeCell ref="B2:C2"/>
  </mergeCells>
  <conditionalFormatting sqref="AJ6:AJ25 A12:M40 N6:AI41">
    <cfRule type="colorScale" priority="2">
      <colorScale>
        <cfvo type="min"/>
        <cfvo type="percentile" val="50"/>
        <cfvo type="max"/>
        <color rgb="FFFFFFFF"/>
        <color rgb="FFFF6666"/>
        <color rgb="FFFF0000"/>
      </colorScale>
    </cfRule>
  </conditionalFormatting>
  <conditionalFormatting sqref="S6:S42">
    <cfRule type="colorScale" priority="1">
      <colorScale>
        <cfvo type="min"/>
        <cfvo type="percentile" val="50"/>
        <cfvo type="max"/>
        <color rgb="FFFFFFFF"/>
        <color rgb="FFFF6666"/>
        <color rgb="FFFF0000"/>
      </colorScale>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workbookViewId="0">
      <selection sqref="A1:G1"/>
    </sheetView>
  </sheetViews>
  <sheetFormatPr defaultColWidth="8.81640625" defaultRowHeight="12.5" x14ac:dyDescent="0.25"/>
  <cols>
    <col min="1" max="1" width="8.81640625" style="1"/>
    <col min="3" max="3" width="9.81640625" customWidth="1"/>
    <col min="4" max="4" width="35.1796875" customWidth="1"/>
    <col min="5" max="5" width="14.453125" style="1" customWidth="1"/>
    <col min="6" max="6" width="15.1796875" style="1" customWidth="1"/>
    <col min="7" max="7" width="11.453125" style="1" customWidth="1"/>
  </cols>
  <sheetData>
    <row r="1" spans="1:7" s="4" customFormat="1" ht="35.5" customHeight="1" thickBot="1" x14ac:dyDescent="0.3">
      <c r="A1" s="237" t="s">
        <v>259</v>
      </c>
      <c r="B1" s="237"/>
      <c r="C1" s="237"/>
      <c r="D1" s="237"/>
      <c r="E1" s="237"/>
      <c r="F1" s="237"/>
      <c r="G1" s="237"/>
    </row>
    <row r="2" spans="1:7" s="15" customFormat="1" ht="36" customHeight="1" thickBot="1" x14ac:dyDescent="0.3">
      <c r="A2" s="16" t="s">
        <v>69</v>
      </c>
      <c r="B2" s="16" t="s">
        <v>3</v>
      </c>
      <c r="C2" s="16" t="s">
        <v>4</v>
      </c>
      <c r="D2" s="239" t="s">
        <v>5</v>
      </c>
      <c r="E2" s="239"/>
      <c r="F2" s="16" t="s">
        <v>6</v>
      </c>
      <c r="G2" s="16" t="s">
        <v>70</v>
      </c>
    </row>
    <row r="3" spans="1:7" s="2" customFormat="1" ht="46.5" customHeight="1" thickBot="1" x14ac:dyDescent="0.3">
      <c r="A3" s="238" t="s">
        <v>7</v>
      </c>
      <c r="B3" s="17" t="s">
        <v>8</v>
      </c>
      <c r="C3" s="17" t="s">
        <v>9</v>
      </c>
      <c r="D3" s="18" t="s">
        <v>5</v>
      </c>
      <c r="E3" s="17" t="s">
        <v>11</v>
      </c>
      <c r="F3" s="17" t="s">
        <v>12</v>
      </c>
      <c r="G3" s="17" t="s">
        <v>71</v>
      </c>
    </row>
    <row r="4" spans="1:7" ht="36" customHeight="1" thickBot="1" x14ac:dyDescent="0.3">
      <c r="A4" s="238"/>
      <c r="B4" s="17" t="s">
        <v>13</v>
      </c>
      <c r="C4" s="17" t="s">
        <v>14</v>
      </c>
      <c r="D4" s="18" t="s">
        <v>15</v>
      </c>
      <c r="E4" s="17"/>
      <c r="F4" s="17"/>
      <c r="G4" s="17" t="s">
        <v>16</v>
      </c>
    </row>
    <row r="5" spans="1:7" s="3" customFormat="1" ht="51.75" customHeight="1" thickBot="1" x14ac:dyDescent="0.3">
      <c r="A5" s="238" t="s">
        <v>17</v>
      </c>
      <c r="B5" s="17" t="s">
        <v>8</v>
      </c>
      <c r="C5" s="17" t="s">
        <v>18</v>
      </c>
      <c r="D5" s="18" t="s">
        <v>10</v>
      </c>
      <c r="E5" s="17" t="s">
        <v>11</v>
      </c>
      <c r="F5" s="17" t="s">
        <v>19</v>
      </c>
      <c r="G5" s="17" t="s">
        <v>71</v>
      </c>
    </row>
    <row r="6" spans="1:7" ht="36" customHeight="1" thickBot="1" x14ac:dyDescent="0.3">
      <c r="A6" s="238"/>
      <c r="B6" s="17" t="s">
        <v>13</v>
      </c>
      <c r="C6" s="17" t="s">
        <v>20</v>
      </c>
      <c r="D6" s="18" t="s">
        <v>21</v>
      </c>
      <c r="E6" s="17"/>
      <c r="F6" s="17"/>
      <c r="G6" s="17" t="s">
        <v>16</v>
      </c>
    </row>
    <row r="7" spans="1:7" s="2" customFormat="1" ht="50.25" customHeight="1" thickBot="1" x14ac:dyDescent="0.3">
      <c r="A7" s="238" t="s">
        <v>22</v>
      </c>
      <c r="B7" s="17" t="s">
        <v>8</v>
      </c>
      <c r="C7" s="17" t="s">
        <v>23</v>
      </c>
      <c r="D7" s="18" t="s">
        <v>131</v>
      </c>
      <c r="E7" s="17" t="s">
        <v>24</v>
      </c>
      <c r="F7" s="17" t="s">
        <v>12</v>
      </c>
      <c r="G7" s="17" t="s">
        <v>72</v>
      </c>
    </row>
    <row r="8" spans="1:7" ht="36" customHeight="1" thickBot="1" x14ac:dyDescent="0.3">
      <c r="A8" s="238"/>
      <c r="B8" s="17" t="s">
        <v>13</v>
      </c>
      <c r="C8" s="17" t="s">
        <v>25</v>
      </c>
      <c r="D8" s="18" t="s">
        <v>21</v>
      </c>
      <c r="E8" s="17"/>
      <c r="F8" s="17"/>
      <c r="G8" s="17" t="s">
        <v>16</v>
      </c>
    </row>
    <row r="9" spans="1:7" s="3" customFormat="1" ht="45" customHeight="1" thickBot="1" x14ac:dyDescent="0.3">
      <c r="A9" s="238" t="s">
        <v>26</v>
      </c>
      <c r="B9" s="17" t="s">
        <v>8</v>
      </c>
      <c r="C9" s="17" t="s">
        <v>27</v>
      </c>
      <c r="D9" s="18" t="s">
        <v>28</v>
      </c>
      <c r="E9" s="17" t="s">
        <v>11</v>
      </c>
      <c r="F9" s="17" t="s">
        <v>12</v>
      </c>
      <c r="G9" s="17" t="s">
        <v>71</v>
      </c>
    </row>
    <row r="10" spans="1:7" ht="36" customHeight="1" thickBot="1" x14ac:dyDescent="0.3">
      <c r="A10" s="238"/>
      <c r="B10" s="17" t="s">
        <v>13</v>
      </c>
      <c r="C10" s="17" t="s">
        <v>29</v>
      </c>
      <c r="D10" s="18" t="s">
        <v>30</v>
      </c>
      <c r="E10" s="17"/>
      <c r="F10" s="17"/>
      <c r="G10" s="17" t="s">
        <v>72</v>
      </c>
    </row>
    <row r="11" spans="1:7" ht="50.25" customHeight="1" thickBot="1" x14ac:dyDescent="0.3">
      <c r="A11" s="238" t="s">
        <v>31</v>
      </c>
      <c r="B11" s="17" t="s">
        <v>8</v>
      </c>
      <c r="C11" s="17" t="s">
        <v>32</v>
      </c>
      <c r="D11" s="18" t="s">
        <v>33</v>
      </c>
      <c r="E11" s="17" t="s">
        <v>11</v>
      </c>
      <c r="F11" s="17" t="s">
        <v>19</v>
      </c>
      <c r="G11" s="17" t="s">
        <v>71</v>
      </c>
    </row>
    <row r="12" spans="1:7" ht="36" customHeight="1" thickBot="1" x14ac:dyDescent="0.3">
      <c r="A12" s="238"/>
      <c r="B12" s="17" t="s">
        <v>13</v>
      </c>
      <c r="C12" s="17" t="s">
        <v>34</v>
      </c>
      <c r="D12" s="18" t="s">
        <v>35</v>
      </c>
      <c r="E12" s="17"/>
      <c r="F12" s="17"/>
      <c r="G12" s="17" t="s">
        <v>72</v>
      </c>
    </row>
    <row r="13" spans="1:7" ht="44.25" customHeight="1" thickBot="1" x14ac:dyDescent="0.3">
      <c r="A13" s="238" t="s">
        <v>36</v>
      </c>
      <c r="B13" s="17" t="s">
        <v>8</v>
      </c>
      <c r="C13" s="17" t="s">
        <v>37</v>
      </c>
      <c r="D13" s="18" t="s">
        <v>38</v>
      </c>
      <c r="E13" s="17" t="s">
        <v>11</v>
      </c>
      <c r="F13" s="17" t="s">
        <v>12</v>
      </c>
      <c r="G13" s="17" t="s">
        <v>71</v>
      </c>
    </row>
    <row r="14" spans="1:7" ht="36" customHeight="1" thickBot="1" x14ac:dyDescent="0.3">
      <c r="A14" s="238"/>
      <c r="B14" s="17" t="s">
        <v>13</v>
      </c>
      <c r="C14" s="17" t="s">
        <v>39</v>
      </c>
      <c r="D14" s="18" t="s">
        <v>40</v>
      </c>
      <c r="E14" s="17"/>
      <c r="F14" s="17"/>
      <c r="G14" s="17" t="s">
        <v>72</v>
      </c>
    </row>
  </sheetData>
  <mergeCells count="8">
    <mergeCell ref="A1:G1"/>
    <mergeCell ref="A11:A12"/>
    <mergeCell ref="A13:A14"/>
    <mergeCell ref="D2:E2"/>
    <mergeCell ref="A3:A4"/>
    <mergeCell ref="A5:A6"/>
    <mergeCell ref="A7:A8"/>
    <mergeCell ref="A9:A10"/>
  </mergeCells>
  <pageMargins left="0.7" right="0.7" top="0.75" bottom="0.75" header="0.51180555555555496" footer="0.51180555555555496"/>
  <pageSetup paperSize="9" scale="85" firstPageNumber="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Z67"/>
  <sheetViews>
    <sheetView zoomScale="75" zoomScaleNormal="60" zoomScalePageLayoutView="60" workbookViewId="0">
      <selection sqref="A1:U1"/>
    </sheetView>
  </sheetViews>
  <sheetFormatPr defaultColWidth="8.81640625" defaultRowHeight="14" x14ac:dyDescent="0.25"/>
  <cols>
    <col min="1" max="1" width="5.453125" style="36" bestFit="1" customWidth="1"/>
    <col min="2" max="20" width="5.1796875" style="36" customWidth="1"/>
    <col min="21" max="21" width="13.1796875" style="37" bestFit="1" customWidth="1"/>
    <col min="22" max="1014" width="8.81640625" style="36"/>
    <col min="1015" max="16384" width="8.81640625" style="35"/>
  </cols>
  <sheetData>
    <row r="1" spans="1:1014" ht="55" customHeight="1" thickTop="1" thickBot="1" x14ac:dyDescent="0.3">
      <c r="A1" s="191" t="s">
        <v>260</v>
      </c>
      <c r="B1" s="191"/>
      <c r="C1" s="191"/>
      <c r="D1" s="191"/>
      <c r="E1" s="191"/>
      <c r="F1" s="191"/>
      <c r="G1" s="191"/>
      <c r="H1" s="191"/>
      <c r="I1" s="191"/>
      <c r="J1" s="191"/>
      <c r="K1" s="191"/>
      <c r="L1" s="191"/>
      <c r="M1" s="191"/>
      <c r="N1" s="191"/>
      <c r="O1" s="191"/>
      <c r="P1" s="191"/>
      <c r="Q1" s="191"/>
      <c r="R1" s="191"/>
      <c r="S1" s="191"/>
      <c r="T1" s="191"/>
      <c r="U1" s="191"/>
    </row>
    <row r="2" spans="1:1014" ht="29.25" customHeight="1" thickTop="1" x14ac:dyDescent="0.25">
      <c r="A2" s="78"/>
      <c r="B2" s="192" t="s">
        <v>150</v>
      </c>
      <c r="C2" s="192"/>
      <c r="D2" s="192"/>
      <c r="E2" s="192"/>
      <c r="F2" s="192"/>
      <c r="G2" s="192"/>
      <c r="H2" s="192"/>
      <c r="I2" s="192"/>
      <c r="J2" s="192"/>
      <c r="K2" s="192"/>
      <c r="L2" s="193"/>
      <c r="M2" s="194" t="s">
        <v>151</v>
      </c>
      <c r="N2" s="194"/>
      <c r="O2" s="194"/>
      <c r="P2" s="194"/>
      <c r="Q2" s="194"/>
      <c r="R2" s="194"/>
      <c r="S2" s="194"/>
      <c r="T2" s="194"/>
      <c r="U2" s="78"/>
    </row>
    <row r="3" spans="1:1014" s="59" customFormat="1" ht="78.75" customHeight="1" x14ac:dyDescent="0.25">
      <c r="A3" s="60"/>
      <c r="B3" s="85" t="s">
        <v>94</v>
      </c>
      <c r="C3" s="85" t="s">
        <v>93</v>
      </c>
      <c r="D3" s="85" t="s">
        <v>48</v>
      </c>
      <c r="E3" s="85" t="s">
        <v>52</v>
      </c>
      <c r="F3" s="85" t="s">
        <v>53</v>
      </c>
      <c r="G3" s="85" t="s">
        <v>0</v>
      </c>
      <c r="H3" s="85" t="s">
        <v>1</v>
      </c>
      <c r="I3" s="85" t="s">
        <v>2</v>
      </c>
      <c r="J3" s="85" t="s">
        <v>92</v>
      </c>
      <c r="K3" s="85" t="s">
        <v>91</v>
      </c>
      <c r="L3" s="86" t="s">
        <v>90</v>
      </c>
      <c r="M3" s="60" t="s">
        <v>88</v>
      </c>
      <c r="N3" s="60" t="s">
        <v>113</v>
      </c>
      <c r="O3" s="60" t="s">
        <v>100</v>
      </c>
      <c r="P3" s="60" t="s">
        <v>101</v>
      </c>
      <c r="Q3" s="60" t="s">
        <v>102</v>
      </c>
      <c r="R3" s="60" t="s">
        <v>103</v>
      </c>
      <c r="S3" s="60" t="s">
        <v>104</v>
      </c>
      <c r="T3" s="60" t="s">
        <v>105</v>
      </c>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c r="KG3" s="37"/>
      <c r="KH3" s="37"/>
      <c r="KI3" s="37"/>
      <c r="KJ3" s="37"/>
      <c r="KK3" s="37"/>
      <c r="KL3" s="37"/>
      <c r="KM3" s="37"/>
      <c r="KN3" s="37"/>
      <c r="KO3" s="37"/>
      <c r="KP3" s="37"/>
      <c r="KQ3" s="37"/>
      <c r="KR3" s="37"/>
      <c r="KS3" s="37"/>
      <c r="KT3" s="37"/>
      <c r="KU3" s="37"/>
      <c r="KV3" s="37"/>
      <c r="KW3" s="37"/>
      <c r="KX3" s="37"/>
      <c r="KY3" s="37"/>
      <c r="KZ3" s="37"/>
      <c r="LA3" s="37"/>
      <c r="LB3" s="37"/>
      <c r="LC3" s="37"/>
      <c r="LD3" s="37"/>
      <c r="LE3" s="37"/>
      <c r="LF3" s="37"/>
      <c r="LG3" s="37"/>
      <c r="LH3" s="37"/>
      <c r="LI3" s="37"/>
      <c r="LJ3" s="37"/>
      <c r="LK3" s="37"/>
      <c r="LL3" s="37"/>
      <c r="LM3" s="37"/>
      <c r="LN3" s="37"/>
      <c r="LO3" s="37"/>
      <c r="LP3" s="37"/>
      <c r="LQ3" s="37"/>
      <c r="LR3" s="37"/>
      <c r="LS3" s="37"/>
      <c r="LT3" s="37"/>
      <c r="LU3" s="37"/>
      <c r="LV3" s="37"/>
      <c r="LW3" s="37"/>
      <c r="LX3" s="37"/>
      <c r="LY3" s="37"/>
      <c r="LZ3" s="37"/>
      <c r="MA3" s="37"/>
      <c r="MB3" s="37"/>
      <c r="MC3" s="37"/>
      <c r="MD3" s="37"/>
      <c r="ME3" s="37"/>
      <c r="MF3" s="37"/>
      <c r="MG3" s="37"/>
      <c r="MH3" s="37"/>
      <c r="MI3" s="37"/>
      <c r="MJ3" s="37"/>
      <c r="MK3" s="37"/>
      <c r="ML3" s="37"/>
      <c r="MM3" s="37"/>
      <c r="MN3" s="37"/>
      <c r="MO3" s="37"/>
      <c r="MP3" s="37"/>
      <c r="MQ3" s="37"/>
      <c r="MR3" s="37"/>
      <c r="MS3" s="37"/>
      <c r="MT3" s="37"/>
      <c r="MU3" s="37"/>
      <c r="MV3" s="37"/>
      <c r="MW3" s="37"/>
      <c r="MX3" s="37"/>
      <c r="MY3" s="37"/>
      <c r="MZ3" s="37"/>
      <c r="NA3" s="37"/>
      <c r="NB3" s="37"/>
      <c r="NC3" s="37"/>
      <c r="ND3" s="37"/>
      <c r="NE3" s="37"/>
      <c r="NF3" s="37"/>
      <c r="NG3" s="37"/>
      <c r="NH3" s="37"/>
      <c r="NI3" s="37"/>
      <c r="NJ3" s="37"/>
      <c r="NK3" s="37"/>
      <c r="NL3" s="37"/>
      <c r="NM3" s="37"/>
      <c r="NN3" s="37"/>
      <c r="NO3" s="37"/>
      <c r="NP3" s="37"/>
      <c r="NQ3" s="37"/>
      <c r="NR3" s="37"/>
      <c r="NS3" s="37"/>
      <c r="NT3" s="37"/>
      <c r="NU3" s="37"/>
      <c r="NV3" s="37"/>
      <c r="NW3" s="37"/>
      <c r="NX3" s="37"/>
      <c r="NY3" s="37"/>
      <c r="NZ3" s="37"/>
      <c r="OA3" s="37"/>
      <c r="OB3" s="37"/>
      <c r="OC3" s="37"/>
      <c r="OD3" s="37"/>
      <c r="OE3" s="37"/>
      <c r="OF3" s="37"/>
      <c r="OG3" s="37"/>
      <c r="OH3" s="37"/>
      <c r="OI3" s="37"/>
      <c r="OJ3" s="37"/>
      <c r="OK3" s="37"/>
      <c r="OL3" s="37"/>
      <c r="OM3" s="37"/>
      <c r="ON3" s="37"/>
      <c r="OO3" s="37"/>
      <c r="OP3" s="37"/>
      <c r="OQ3" s="37"/>
      <c r="OR3" s="37"/>
      <c r="OS3" s="37"/>
      <c r="OT3" s="37"/>
      <c r="OU3" s="37"/>
      <c r="OV3" s="37"/>
      <c r="OW3" s="37"/>
      <c r="OX3" s="37"/>
      <c r="OY3" s="37"/>
      <c r="OZ3" s="37"/>
      <c r="PA3" s="37"/>
      <c r="PB3" s="37"/>
      <c r="PC3" s="37"/>
      <c r="PD3" s="37"/>
      <c r="PE3" s="37"/>
      <c r="PF3" s="37"/>
      <c r="PG3" s="37"/>
      <c r="PH3" s="37"/>
      <c r="PI3" s="37"/>
      <c r="PJ3" s="37"/>
      <c r="PK3" s="37"/>
      <c r="PL3" s="37"/>
      <c r="PM3" s="37"/>
      <c r="PN3" s="37"/>
      <c r="PO3" s="37"/>
      <c r="PP3" s="37"/>
      <c r="PQ3" s="37"/>
      <c r="PR3" s="37"/>
      <c r="PS3" s="37"/>
      <c r="PT3" s="37"/>
      <c r="PU3" s="37"/>
      <c r="PV3" s="37"/>
      <c r="PW3" s="37"/>
      <c r="PX3" s="37"/>
      <c r="PY3" s="37"/>
      <c r="PZ3" s="37"/>
      <c r="QA3" s="37"/>
      <c r="QB3" s="37"/>
      <c r="QC3" s="37"/>
      <c r="QD3" s="37"/>
      <c r="QE3" s="37"/>
      <c r="QF3" s="37"/>
      <c r="QG3" s="37"/>
      <c r="QH3" s="37"/>
      <c r="QI3" s="37"/>
      <c r="QJ3" s="37"/>
      <c r="QK3" s="37"/>
      <c r="QL3" s="37"/>
      <c r="QM3" s="37"/>
      <c r="QN3" s="37"/>
      <c r="QO3" s="37"/>
      <c r="QP3" s="37"/>
      <c r="QQ3" s="37"/>
      <c r="QR3" s="37"/>
      <c r="QS3" s="37"/>
      <c r="QT3" s="37"/>
      <c r="QU3" s="37"/>
      <c r="QV3" s="37"/>
      <c r="QW3" s="37"/>
      <c r="QX3" s="37"/>
      <c r="QY3" s="37"/>
      <c r="QZ3" s="37"/>
      <c r="RA3" s="37"/>
      <c r="RB3" s="37"/>
      <c r="RC3" s="37"/>
      <c r="RD3" s="37"/>
      <c r="RE3" s="37"/>
      <c r="RF3" s="37"/>
      <c r="RG3" s="37"/>
      <c r="RH3" s="37"/>
      <c r="RI3" s="37"/>
      <c r="RJ3" s="37"/>
      <c r="RK3" s="37"/>
      <c r="RL3" s="37"/>
      <c r="RM3" s="37"/>
      <c r="RN3" s="37"/>
      <c r="RO3" s="37"/>
      <c r="RP3" s="37"/>
      <c r="RQ3" s="37"/>
      <c r="RR3" s="37"/>
      <c r="RS3" s="37"/>
      <c r="RT3" s="37"/>
      <c r="RU3" s="37"/>
      <c r="RV3" s="37"/>
      <c r="RW3" s="37"/>
      <c r="RX3" s="37"/>
      <c r="RY3" s="37"/>
      <c r="RZ3" s="37"/>
      <c r="SA3" s="37"/>
      <c r="SB3" s="37"/>
      <c r="SC3" s="37"/>
      <c r="SD3" s="37"/>
      <c r="SE3" s="37"/>
      <c r="SF3" s="37"/>
      <c r="SG3" s="37"/>
      <c r="SH3" s="37"/>
      <c r="SI3" s="37"/>
      <c r="SJ3" s="37"/>
      <c r="SK3" s="37"/>
      <c r="SL3" s="37"/>
      <c r="SM3" s="37"/>
      <c r="SN3" s="37"/>
      <c r="SO3" s="37"/>
      <c r="SP3" s="37"/>
      <c r="SQ3" s="37"/>
      <c r="SR3" s="37"/>
      <c r="SS3" s="37"/>
      <c r="ST3" s="37"/>
      <c r="SU3" s="37"/>
      <c r="SV3" s="37"/>
      <c r="SW3" s="37"/>
      <c r="SX3" s="37"/>
      <c r="SY3" s="37"/>
      <c r="SZ3" s="37"/>
      <c r="TA3" s="37"/>
      <c r="TB3" s="37"/>
      <c r="TC3" s="37"/>
      <c r="TD3" s="37"/>
      <c r="TE3" s="37"/>
      <c r="TF3" s="37"/>
      <c r="TG3" s="37"/>
      <c r="TH3" s="37"/>
      <c r="TI3" s="37"/>
      <c r="TJ3" s="37"/>
      <c r="TK3" s="37"/>
      <c r="TL3" s="37"/>
      <c r="TM3" s="37"/>
      <c r="TN3" s="37"/>
      <c r="TO3" s="37"/>
      <c r="TP3" s="37"/>
      <c r="TQ3" s="37"/>
      <c r="TR3" s="37"/>
      <c r="TS3" s="37"/>
      <c r="TT3" s="37"/>
      <c r="TU3" s="37"/>
      <c r="TV3" s="37"/>
      <c r="TW3" s="37"/>
      <c r="TX3" s="37"/>
      <c r="TY3" s="37"/>
      <c r="TZ3" s="37"/>
      <c r="UA3" s="37"/>
      <c r="UB3" s="37"/>
      <c r="UC3" s="37"/>
      <c r="UD3" s="37"/>
      <c r="UE3" s="37"/>
      <c r="UF3" s="37"/>
      <c r="UG3" s="37"/>
      <c r="UH3" s="37"/>
      <c r="UI3" s="37"/>
      <c r="UJ3" s="37"/>
      <c r="UK3" s="37"/>
      <c r="UL3" s="37"/>
      <c r="UM3" s="37"/>
      <c r="UN3" s="37"/>
      <c r="UO3" s="37"/>
      <c r="UP3" s="37"/>
      <c r="UQ3" s="37"/>
      <c r="UR3" s="37"/>
      <c r="US3" s="37"/>
      <c r="UT3" s="37"/>
      <c r="UU3" s="37"/>
      <c r="UV3" s="37"/>
      <c r="UW3" s="37"/>
      <c r="UX3" s="37"/>
      <c r="UY3" s="37"/>
      <c r="UZ3" s="37"/>
      <c r="VA3" s="37"/>
      <c r="VB3" s="37"/>
      <c r="VC3" s="37"/>
      <c r="VD3" s="37"/>
      <c r="VE3" s="37"/>
      <c r="VF3" s="37"/>
      <c r="VG3" s="37"/>
      <c r="VH3" s="37"/>
      <c r="VI3" s="37"/>
      <c r="VJ3" s="37"/>
      <c r="VK3" s="37"/>
      <c r="VL3" s="37"/>
      <c r="VM3" s="37"/>
      <c r="VN3" s="37"/>
      <c r="VO3" s="37"/>
      <c r="VP3" s="37"/>
      <c r="VQ3" s="37"/>
      <c r="VR3" s="37"/>
      <c r="VS3" s="37"/>
      <c r="VT3" s="37"/>
      <c r="VU3" s="37"/>
      <c r="VV3" s="37"/>
      <c r="VW3" s="37"/>
      <c r="VX3" s="37"/>
      <c r="VY3" s="37"/>
      <c r="VZ3" s="37"/>
      <c r="WA3" s="37"/>
      <c r="WB3" s="37"/>
      <c r="WC3" s="37"/>
      <c r="WD3" s="37"/>
      <c r="WE3" s="37"/>
      <c r="WF3" s="37"/>
      <c r="WG3" s="37"/>
      <c r="WH3" s="37"/>
      <c r="WI3" s="37"/>
      <c r="WJ3" s="37"/>
      <c r="WK3" s="37"/>
      <c r="WL3" s="37"/>
      <c r="WM3" s="37"/>
      <c r="WN3" s="37"/>
      <c r="WO3" s="37"/>
      <c r="WP3" s="37"/>
      <c r="WQ3" s="37"/>
      <c r="WR3" s="37"/>
      <c r="WS3" s="37"/>
      <c r="WT3" s="37"/>
      <c r="WU3" s="37"/>
      <c r="WV3" s="37"/>
      <c r="WW3" s="37"/>
      <c r="WX3" s="37"/>
      <c r="WY3" s="37"/>
      <c r="WZ3" s="37"/>
      <c r="XA3" s="37"/>
      <c r="XB3" s="37"/>
      <c r="XC3" s="37"/>
      <c r="XD3" s="37"/>
      <c r="XE3" s="37"/>
      <c r="XF3" s="37"/>
      <c r="XG3" s="37"/>
      <c r="XH3" s="37"/>
      <c r="XI3" s="37"/>
      <c r="XJ3" s="37"/>
      <c r="XK3" s="37"/>
      <c r="XL3" s="37"/>
      <c r="XM3" s="37"/>
      <c r="XN3" s="37"/>
      <c r="XO3" s="37"/>
      <c r="XP3" s="37"/>
      <c r="XQ3" s="37"/>
      <c r="XR3" s="37"/>
      <c r="XS3" s="37"/>
      <c r="XT3" s="37"/>
      <c r="XU3" s="37"/>
      <c r="XV3" s="37"/>
      <c r="XW3" s="37"/>
      <c r="XX3" s="37"/>
      <c r="XY3" s="37"/>
      <c r="XZ3" s="37"/>
      <c r="YA3" s="37"/>
      <c r="YB3" s="37"/>
      <c r="YC3" s="37"/>
      <c r="YD3" s="37"/>
      <c r="YE3" s="37"/>
      <c r="YF3" s="37"/>
      <c r="YG3" s="37"/>
      <c r="YH3" s="37"/>
      <c r="YI3" s="37"/>
      <c r="YJ3" s="37"/>
      <c r="YK3" s="37"/>
      <c r="YL3" s="37"/>
      <c r="YM3" s="37"/>
      <c r="YN3" s="37"/>
      <c r="YO3" s="37"/>
      <c r="YP3" s="37"/>
      <c r="YQ3" s="37"/>
      <c r="YR3" s="37"/>
      <c r="YS3" s="37"/>
      <c r="YT3" s="37"/>
      <c r="YU3" s="37"/>
      <c r="YV3" s="37"/>
      <c r="YW3" s="37"/>
      <c r="YX3" s="37"/>
      <c r="YY3" s="37"/>
      <c r="YZ3" s="37"/>
      <c r="ZA3" s="37"/>
      <c r="ZB3" s="37"/>
      <c r="ZC3" s="37"/>
      <c r="ZD3" s="37"/>
      <c r="ZE3" s="37"/>
      <c r="ZF3" s="37"/>
      <c r="ZG3" s="37"/>
      <c r="ZH3" s="37"/>
      <c r="ZI3" s="37"/>
      <c r="ZJ3" s="37"/>
      <c r="ZK3" s="37"/>
      <c r="ZL3" s="37"/>
      <c r="ZM3" s="37"/>
      <c r="ZN3" s="37"/>
      <c r="ZO3" s="37"/>
      <c r="ZP3" s="37"/>
      <c r="ZQ3" s="37"/>
      <c r="ZR3" s="37"/>
      <c r="ZS3" s="37"/>
      <c r="ZT3" s="37"/>
      <c r="ZU3" s="37"/>
      <c r="ZV3" s="37"/>
      <c r="ZW3" s="37"/>
      <c r="ZX3" s="37"/>
      <c r="ZY3" s="37"/>
      <c r="ZZ3" s="37"/>
      <c r="AAA3" s="37"/>
      <c r="AAB3" s="37"/>
      <c r="AAC3" s="37"/>
      <c r="AAD3" s="37"/>
      <c r="AAE3" s="37"/>
      <c r="AAF3" s="37"/>
      <c r="AAG3" s="37"/>
      <c r="AAH3" s="37"/>
      <c r="AAI3" s="37"/>
      <c r="AAJ3" s="37"/>
      <c r="AAK3" s="37"/>
      <c r="AAL3" s="37"/>
      <c r="AAM3" s="37"/>
      <c r="AAN3" s="37"/>
      <c r="AAO3" s="37"/>
      <c r="AAP3" s="37"/>
      <c r="AAQ3" s="37"/>
      <c r="AAR3" s="37"/>
      <c r="AAS3" s="37"/>
      <c r="AAT3" s="37"/>
      <c r="AAU3" s="37"/>
      <c r="AAV3" s="37"/>
      <c r="AAW3" s="37"/>
      <c r="AAX3" s="37"/>
      <c r="AAY3" s="37"/>
      <c r="AAZ3" s="37"/>
      <c r="ABA3" s="37"/>
      <c r="ABB3" s="37"/>
      <c r="ABC3" s="37"/>
      <c r="ABD3" s="37"/>
      <c r="ABE3" s="37"/>
      <c r="ABF3" s="37"/>
      <c r="ABG3" s="37"/>
      <c r="ABH3" s="37"/>
      <c r="ABI3" s="37"/>
      <c r="ABJ3" s="37"/>
      <c r="ABK3" s="37"/>
      <c r="ABL3" s="37"/>
      <c r="ABM3" s="37"/>
      <c r="ABN3" s="37"/>
      <c r="ABO3" s="37"/>
      <c r="ABP3" s="37"/>
      <c r="ABQ3" s="37"/>
      <c r="ABR3" s="37"/>
      <c r="ABS3" s="37"/>
      <c r="ABT3" s="37"/>
      <c r="ABU3" s="37"/>
      <c r="ABV3" s="37"/>
      <c r="ABW3" s="37"/>
      <c r="ABX3" s="37"/>
      <c r="ABY3" s="37"/>
      <c r="ABZ3" s="37"/>
      <c r="ACA3" s="37"/>
      <c r="ACB3" s="37"/>
      <c r="ACC3" s="37"/>
      <c r="ACD3" s="37"/>
      <c r="ACE3" s="37"/>
      <c r="ACF3" s="37"/>
      <c r="ACG3" s="37"/>
      <c r="ACH3" s="37"/>
      <c r="ACI3" s="37"/>
      <c r="ACJ3" s="37"/>
      <c r="ACK3" s="37"/>
      <c r="ACL3" s="37"/>
      <c r="ACM3" s="37"/>
      <c r="ACN3" s="37"/>
      <c r="ACO3" s="37"/>
      <c r="ACP3" s="37"/>
      <c r="ACQ3" s="37"/>
      <c r="ACR3" s="37"/>
      <c r="ACS3" s="37"/>
      <c r="ACT3" s="37"/>
      <c r="ACU3" s="37"/>
      <c r="ACV3" s="37"/>
      <c r="ACW3" s="37"/>
      <c r="ACX3" s="37"/>
      <c r="ACY3" s="37"/>
      <c r="ACZ3" s="37"/>
      <c r="ADA3" s="37"/>
      <c r="ADB3" s="37"/>
      <c r="ADC3" s="37"/>
      <c r="ADD3" s="37"/>
      <c r="ADE3" s="37"/>
      <c r="ADF3" s="37"/>
      <c r="ADG3" s="37"/>
      <c r="ADH3" s="37"/>
      <c r="ADI3" s="37"/>
      <c r="ADJ3" s="37"/>
      <c r="ADK3" s="37"/>
      <c r="ADL3" s="37"/>
      <c r="ADM3" s="37"/>
      <c r="ADN3" s="37"/>
      <c r="ADO3" s="37"/>
      <c r="ADP3" s="37"/>
      <c r="ADQ3" s="37"/>
      <c r="ADR3" s="37"/>
      <c r="ADS3" s="37"/>
      <c r="ADT3" s="37"/>
      <c r="ADU3" s="37"/>
      <c r="ADV3" s="37"/>
      <c r="ADW3" s="37"/>
      <c r="ADX3" s="37"/>
      <c r="ADY3" s="37"/>
      <c r="ADZ3" s="37"/>
      <c r="AEA3" s="37"/>
      <c r="AEB3" s="37"/>
      <c r="AEC3" s="37"/>
      <c r="AED3" s="37"/>
      <c r="AEE3" s="37"/>
      <c r="AEF3" s="37"/>
      <c r="AEG3" s="37"/>
      <c r="AEH3" s="37"/>
      <c r="AEI3" s="37"/>
      <c r="AEJ3" s="37"/>
      <c r="AEK3" s="37"/>
      <c r="AEL3" s="37"/>
      <c r="AEM3" s="37"/>
      <c r="AEN3" s="37"/>
      <c r="AEO3" s="37"/>
      <c r="AEP3" s="37"/>
      <c r="AEQ3" s="37"/>
      <c r="AER3" s="37"/>
      <c r="AES3" s="37"/>
      <c r="AET3" s="37"/>
      <c r="AEU3" s="37"/>
      <c r="AEV3" s="37"/>
      <c r="AEW3" s="37"/>
      <c r="AEX3" s="37"/>
      <c r="AEY3" s="37"/>
      <c r="AEZ3" s="37"/>
      <c r="AFA3" s="37"/>
      <c r="AFB3" s="37"/>
      <c r="AFC3" s="37"/>
      <c r="AFD3" s="37"/>
      <c r="AFE3" s="37"/>
      <c r="AFF3" s="37"/>
      <c r="AFG3" s="37"/>
      <c r="AFH3" s="37"/>
      <c r="AFI3" s="37"/>
      <c r="AFJ3" s="37"/>
      <c r="AFK3" s="37"/>
      <c r="AFL3" s="37"/>
      <c r="AFM3" s="37"/>
      <c r="AFN3" s="37"/>
      <c r="AFO3" s="37"/>
      <c r="AFP3" s="37"/>
      <c r="AFQ3" s="37"/>
      <c r="AFR3" s="37"/>
      <c r="AFS3" s="37"/>
      <c r="AFT3" s="37"/>
      <c r="AFU3" s="37"/>
      <c r="AFV3" s="37"/>
      <c r="AFW3" s="37"/>
      <c r="AFX3" s="37"/>
      <c r="AFY3" s="37"/>
      <c r="AFZ3" s="37"/>
      <c r="AGA3" s="37"/>
      <c r="AGB3" s="37"/>
      <c r="AGC3" s="37"/>
      <c r="AGD3" s="37"/>
      <c r="AGE3" s="37"/>
      <c r="AGF3" s="37"/>
      <c r="AGG3" s="37"/>
      <c r="AGH3" s="37"/>
      <c r="AGI3" s="37"/>
      <c r="AGJ3" s="37"/>
      <c r="AGK3" s="37"/>
      <c r="AGL3" s="37"/>
      <c r="AGM3" s="37"/>
      <c r="AGN3" s="37"/>
      <c r="AGO3" s="37"/>
      <c r="AGP3" s="37"/>
      <c r="AGQ3" s="37"/>
      <c r="AGR3" s="37"/>
      <c r="AGS3" s="37"/>
      <c r="AGT3" s="37"/>
      <c r="AGU3" s="37"/>
      <c r="AGV3" s="37"/>
      <c r="AGW3" s="37"/>
      <c r="AGX3" s="37"/>
      <c r="AGY3" s="37"/>
      <c r="AGZ3" s="37"/>
      <c r="AHA3" s="37"/>
      <c r="AHB3" s="37"/>
      <c r="AHC3" s="37"/>
      <c r="AHD3" s="37"/>
      <c r="AHE3" s="37"/>
      <c r="AHF3" s="37"/>
      <c r="AHG3" s="37"/>
      <c r="AHH3" s="37"/>
      <c r="AHI3" s="37"/>
      <c r="AHJ3" s="37"/>
      <c r="AHK3" s="37"/>
      <c r="AHL3" s="37"/>
      <c r="AHM3" s="37"/>
      <c r="AHN3" s="37"/>
      <c r="AHO3" s="37"/>
      <c r="AHP3" s="37"/>
      <c r="AHQ3" s="37"/>
      <c r="AHR3" s="37"/>
      <c r="AHS3" s="37"/>
      <c r="AHT3" s="37"/>
      <c r="AHU3" s="37"/>
      <c r="AHV3" s="37"/>
      <c r="AHW3" s="37"/>
      <c r="AHX3" s="37"/>
      <c r="AHY3" s="37"/>
      <c r="AHZ3" s="37"/>
      <c r="AIA3" s="37"/>
      <c r="AIB3" s="37"/>
      <c r="AIC3" s="37"/>
      <c r="AID3" s="37"/>
      <c r="AIE3" s="37"/>
      <c r="AIF3" s="37"/>
      <c r="AIG3" s="37"/>
      <c r="AIH3" s="37"/>
      <c r="AII3" s="37"/>
      <c r="AIJ3" s="37"/>
      <c r="AIK3" s="37"/>
      <c r="AIL3" s="37"/>
      <c r="AIM3" s="37"/>
      <c r="AIN3" s="37"/>
      <c r="AIO3" s="37"/>
      <c r="AIP3" s="37"/>
      <c r="AIQ3" s="37"/>
      <c r="AIR3" s="37"/>
      <c r="AIS3" s="37"/>
      <c r="AIT3" s="37"/>
      <c r="AIU3" s="37"/>
      <c r="AIV3" s="37"/>
      <c r="AIW3" s="37"/>
      <c r="AIX3" s="37"/>
      <c r="AIY3" s="37"/>
      <c r="AIZ3" s="37"/>
      <c r="AJA3" s="37"/>
      <c r="AJB3" s="37"/>
      <c r="AJC3" s="37"/>
      <c r="AJD3" s="37"/>
      <c r="AJE3" s="37"/>
      <c r="AJF3" s="37"/>
      <c r="AJG3" s="37"/>
      <c r="AJH3" s="37"/>
      <c r="AJI3" s="37"/>
      <c r="AJJ3" s="37"/>
      <c r="AJK3" s="37"/>
      <c r="AJL3" s="37"/>
      <c r="AJM3" s="37"/>
      <c r="AJN3" s="37"/>
      <c r="AJO3" s="37"/>
      <c r="AJP3" s="37"/>
      <c r="AJQ3" s="37"/>
      <c r="AJR3" s="37"/>
      <c r="AJS3" s="37"/>
      <c r="AJT3" s="37"/>
      <c r="AJU3" s="37"/>
      <c r="AJV3" s="37"/>
      <c r="AJW3" s="37"/>
      <c r="AJX3" s="37"/>
      <c r="AJY3" s="37"/>
      <c r="AJZ3" s="37"/>
      <c r="AKA3" s="37"/>
      <c r="AKB3" s="37"/>
      <c r="AKC3" s="37"/>
      <c r="AKD3" s="37"/>
      <c r="AKE3" s="37"/>
      <c r="AKF3" s="37"/>
      <c r="AKG3" s="37"/>
      <c r="AKH3" s="37"/>
      <c r="AKI3" s="37"/>
      <c r="AKJ3" s="37"/>
      <c r="AKK3" s="37"/>
      <c r="AKL3" s="37"/>
      <c r="AKM3" s="37"/>
      <c r="AKN3" s="37"/>
      <c r="AKO3" s="37"/>
      <c r="AKP3" s="37"/>
      <c r="AKQ3" s="37"/>
      <c r="AKR3" s="37"/>
      <c r="AKS3" s="37"/>
      <c r="AKT3" s="37"/>
      <c r="AKU3" s="37"/>
      <c r="AKV3" s="37"/>
      <c r="AKW3" s="37"/>
      <c r="AKX3" s="37"/>
      <c r="AKY3" s="37"/>
      <c r="AKZ3" s="37"/>
      <c r="ALA3" s="37"/>
      <c r="ALB3" s="37"/>
      <c r="ALC3" s="37"/>
      <c r="ALD3" s="37"/>
      <c r="ALE3" s="37"/>
      <c r="ALF3" s="37"/>
      <c r="ALG3" s="37"/>
      <c r="ALH3" s="37"/>
      <c r="ALI3" s="37"/>
      <c r="ALJ3" s="37"/>
      <c r="ALK3" s="37"/>
      <c r="ALL3" s="37"/>
      <c r="ALM3" s="37"/>
      <c r="ALN3" s="37"/>
      <c r="ALO3" s="37"/>
      <c r="ALP3" s="37"/>
      <c r="ALQ3" s="37"/>
      <c r="ALR3" s="37"/>
      <c r="ALS3" s="37"/>
      <c r="ALT3" s="37"/>
      <c r="ALU3" s="37"/>
      <c r="ALV3" s="37"/>
      <c r="ALW3" s="37"/>
      <c r="ALX3" s="37"/>
      <c r="ALY3" s="37"/>
      <c r="ALZ3" s="37"/>
    </row>
    <row r="4" spans="1:1014" ht="22" customHeight="1" x14ac:dyDescent="0.25">
      <c r="A4" s="45"/>
      <c r="B4" s="45">
        <v>0.96659708504855901</v>
      </c>
      <c r="C4" s="49">
        <v>0.97483513330791005</v>
      </c>
      <c r="D4" s="45">
        <v>0.90464420759541597</v>
      </c>
      <c r="E4" s="45">
        <v>0.91193567786764895</v>
      </c>
      <c r="F4" s="54">
        <v>0.90254659230711698</v>
      </c>
      <c r="G4" s="45">
        <v>0.91876019253450603</v>
      </c>
      <c r="H4" s="45">
        <v>0.86170590887465803</v>
      </c>
      <c r="I4" s="54">
        <v>0.91796154766023297</v>
      </c>
      <c r="J4" s="45">
        <v>0.83103559080191203</v>
      </c>
      <c r="K4" s="45">
        <v>0.83918692980492304</v>
      </c>
      <c r="L4" s="54">
        <v>0.699586216812349</v>
      </c>
      <c r="M4" s="45">
        <v>0.79463678703071805</v>
      </c>
      <c r="N4" s="45">
        <v>0.80606082747128105</v>
      </c>
      <c r="O4" s="45">
        <v>0.83869036640678196</v>
      </c>
      <c r="P4" s="45">
        <v>0.84674003518457297</v>
      </c>
      <c r="Q4" s="45">
        <v>0.91564162687106299</v>
      </c>
      <c r="R4" s="45">
        <v>0.84167179509024503</v>
      </c>
      <c r="S4" s="45">
        <v>0.867273670637426</v>
      </c>
      <c r="T4" s="45">
        <v>0.77207188503974999</v>
      </c>
      <c r="U4" s="44" t="s">
        <v>95</v>
      </c>
    </row>
    <row r="5" spans="1:1014" ht="22" customHeight="1" x14ac:dyDescent="0.25">
      <c r="A5" s="45"/>
      <c r="B5" s="45"/>
      <c r="C5" s="49">
        <v>0.979854492091767</v>
      </c>
      <c r="D5" s="45">
        <v>0.94109240347059997</v>
      </c>
      <c r="E5" s="45">
        <v>0.96077476381431703</v>
      </c>
      <c r="F5" s="54">
        <v>0.94973753663120797</v>
      </c>
      <c r="G5" s="45">
        <v>0.93177161071419901</v>
      </c>
      <c r="H5" s="45">
        <v>0.92729121546933702</v>
      </c>
      <c r="I5" s="54">
        <v>0.88932072061349898</v>
      </c>
      <c r="J5" s="45">
        <v>0.90407298206775599</v>
      </c>
      <c r="K5" s="45">
        <v>0.83440662626276696</v>
      </c>
      <c r="L5" s="54">
        <v>0.72398152064036603</v>
      </c>
      <c r="M5" s="45">
        <v>0.84050361292189102</v>
      </c>
      <c r="N5" s="45">
        <v>0.81756672055908397</v>
      </c>
      <c r="O5" s="45">
        <v>0.83342820849333898</v>
      </c>
      <c r="P5" s="45">
        <v>0.873650932649634</v>
      </c>
      <c r="Q5" s="45">
        <v>0.92055894522725101</v>
      </c>
      <c r="R5" s="45">
        <v>0.82226090311163502</v>
      </c>
      <c r="S5" s="45">
        <v>0.88686267883732095</v>
      </c>
      <c r="T5" s="45">
        <v>0.77656390291130795</v>
      </c>
      <c r="U5" s="44" t="s">
        <v>94</v>
      </c>
    </row>
    <row r="6" spans="1:1014" ht="22" customHeight="1" thickBot="1" x14ac:dyDescent="0.3">
      <c r="A6" s="45"/>
      <c r="B6" s="45"/>
      <c r="C6" s="45"/>
      <c r="D6" s="48">
        <v>0.90493282720773105</v>
      </c>
      <c r="E6" s="47">
        <v>0.91584789202949801</v>
      </c>
      <c r="F6" s="53">
        <v>0.90107187664444899</v>
      </c>
      <c r="G6" s="48">
        <v>0.91776512526395904</v>
      </c>
      <c r="H6" s="48">
        <v>0.897300595680251</v>
      </c>
      <c r="I6" s="54">
        <v>0.89484386713928799</v>
      </c>
      <c r="J6" s="48">
        <v>0.87295053190123695</v>
      </c>
      <c r="K6" s="48">
        <v>0.84458486496025598</v>
      </c>
      <c r="L6" s="54">
        <v>0.70441616870324297</v>
      </c>
      <c r="M6" s="48">
        <v>0.83235760620758703</v>
      </c>
      <c r="N6" s="48">
        <v>0.82613979340341503</v>
      </c>
      <c r="O6" s="48">
        <v>0.86251475683592205</v>
      </c>
      <c r="P6" s="48">
        <v>0.87712022587781802</v>
      </c>
      <c r="Q6" s="48">
        <v>0.93612573817311195</v>
      </c>
      <c r="R6" s="48">
        <v>0.86403208050291302</v>
      </c>
      <c r="S6" s="48">
        <v>0.89531066373041501</v>
      </c>
      <c r="T6" s="48">
        <v>0.81651665481424696</v>
      </c>
      <c r="U6" s="44" t="s">
        <v>93</v>
      </c>
    </row>
    <row r="7" spans="1:1014" ht="22" customHeight="1" x14ac:dyDescent="0.25">
      <c r="A7" s="45"/>
      <c r="B7" s="45"/>
      <c r="C7" s="45"/>
      <c r="D7" s="45"/>
      <c r="E7" s="45">
        <v>0.98649571740270603</v>
      </c>
      <c r="F7" s="52">
        <v>0.97568523133531504</v>
      </c>
      <c r="G7" s="51">
        <v>0.93643596228736603</v>
      </c>
      <c r="H7" s="50">
        <v>0.941710496801478</v>
      </c>
      <c r="I7" s="58">
        <v>0.87955769712918797</v>
      </c>
      <c r="J7" s="50">
        <v>0.90292920727389803</v>
      </c>
      <c r="K7" s="50">
        <v>0.80889455932970999</v>
      </c>
      <c r="L7" s="58">
        <v>0.66320514936328301</v>
      </c>
      <c r="M7" s="50">
        <v>0.77837474254501704</v>
      </c>
      <c r="N7" s="50">
        <v>0.76086314378853503</v>
      </c>
      <c r="O7" s="50">
        <v>0.69822771680198104</v>
      </c>
      <c r="P7" s="50">
        <v>0.77432541401942601</v>
      </c>
      <c r="Q7" s="50">
        <v>0.84970342798045295</v>
      </c>
      <c r="R7" s="50">
        <v>0.66821984866455297</v>
      </c>
      <c r="S7" s="50">
        <v>0.78625822957438696</v>
      </c>
      <c r="T7" s="50">
        <v>0.61454747342580196</v>
      </c>
      <c r="U7" s="44" t="s">
        <v>48</v>
      </c>
    </row>
    <row r="8" spans="1:1014" ht="22" customHeight="1" x14ac:dyDescent="0.25">
      <c r="A8" s="45"/>
      <c r="B8" s="45"/>
      <c r="C8" s="45"/>
      <c r="D8" s="45"/>
      <c r="E8" s="45"/>
      <c r="F8" s="49">
        <v>0.99009345872174903</v>
      </c>
      <c r="G8" s="45">
        <v>0.91539231433089996</v>
      </c>
      <c r="H8" s="45">
        <v>0.94589403417898199</v>
      </c>
      <c r="I8" s="54">
        <v>0.84999094636878303</v>
      </c>
      <c r="J8" s="45">
        <v>0.92002572627329005</v>
      </c>
      <c r="K8" s="45">
        <v>0.78066024001175804</v>
      </c>
      <c r="L8" s="54">
        <v>0.68287503807725702</v>
      </c>
      <c r="M8" s="45">
        <v>0.76866686526999495</v>
      </c>
      <c r="N8" s="45">
        <v>0.74204661431115404</v>
      </c>
      <c r="O8" s="45">
        <v>0.70166134906455402</v>
      </c>
      <c r="P8" s="45">
        <v>0.77775467894805705</v>
      </c>
      <c r="Q8" s="45">
        <v>0.84250030592083003</v>
      </c>
      <c r="R8" s="45">
        <v>0.67783205633520405</v>
      </c>
      <c r="S8" s="45">
        <v>0.78869600877998802</v>
      </c>
      <c r="T8" s="45">
        <v>0.62260097163569805</v>
      </c>
      <c r="U8" s="44" t="s">
        <v>52</v>
      </c>
    </row>
    <row r="9" spans="1:1014" ht="22" customHeight="1" thickBot="1" x14ac:dyDescent="0.3">
      <c r="A9" s="45"/>
      <c r="B9" s="45"/>
      <c r="C9" s="45"/>
      <c r="D9" s="45"/>
      <c r="E9" s="45"/>
      <c r="F9" s="45"/>
      <c r="G9" s="48">
        <v>0.89833877420615404</v>
      </c>
      <c r="H9" s="47">
        <v>0.92791654874872798</v>
      </c>
      <c r="I9" s="53">
        <v>0.82827374532857601</v>
      </c>
      <c r="J9" s="57">
        <v>0.91953384788189096</v>
      </c>
      <c r="K9" s="55">
        <v>0.77238199795503304</v>
      </c>
      <c r="L9" s="56">
        <v>0.67945899120104503</v>
      </c>
      <c r="M9" s="55">
        <v>0.74422575549918601</v>
      </c>
      <c r="N9" s="55">
        <v>0.70291745473568901</v>
      </c>
      <c r="O9" s="55">
        <v>0.68165205941523599</v>
      </c>
      <c r="P9" s="55">
        <v>0.74413518171550797</v>
      </c>
      <c r="Q9" s="55">
        <v>0.80386815011807</v>
      </c>
      <c r="R9" s="55">
        <v>0.65231722159639005</v>
      </c>
      <c r="S9" s="55">
        <v>0.76031184345436897</v>
      </c>
      <c r="T9" s="55">
        <v>0.60119852863352097</v>
      </c>
      <c r="U9" s="44" t="s">
        <v>53</v>
      </c>
    </row>
    <row r="10" spans="1:1014" ht="22" customHeight="1" x14ac:dyDescent="0.25">
      <c r="A10" s="45"/>
      <c r="B10" s="45"/>
      <c r="C10" s="45"/>
      <c r="D10" s="45"/>
      <c r="E10" s="45"/>
      <c r="F10" s="45"/>
      <c r="G10" s="45"/>
      <c r="H10" s="45">
        <v>0.89706269296688101</v>
      </c>
      <c r="I10" s="52">
        <v>0.968104530526394</v>
      </c>
      <c r="J10" s="45">
        <v>0.86943197400015904</v>
      </c>
      <c r="K10" s="45">
        <v>0.88776248380951805</v>
      </c>
      <c r="L10" s="54">
        <v>0.700986897698051</v>
      </c>
      <c r="M10" s="45">
        <v>0.78549858705099496</v>
      </c>
      <c r="N10" s="45">
        <v>0.81173581337710499</v>
      </c>
      <c r="O10" s="45">
        <v>0.77743206603020698</v>
      </c>
      <c r="P10" s="45">
        <v>0.81801482916082102</v>
      </c>
      <c r="Q10" s="45">
        <v>0.92116405009154001</v>
      </c>
      <c r="R10" s="45">
        <v>0.77632964191582998</v>
      </c>
      <c r="S10" s="45">
        <v>0.83839242671835001</v>
      </c>
      <c r="T10" s="45">
        <v>0.72684267067234298</v>
      </c>
      <c r="U10" s="44" t="s">
        <v>0</v>
      </c>
    </row>
    <row r="11" spans="1:1014" ht="22" customHeight="1" x14ac:dyDescent="0.25">
      <c r="A11" s="45"/>
      <c r="B11" s="45"/>
      <c r="C11" s="45"/>
      <c r="D11" s="45"/>
      <c r="E11" s="45"/>
      <c r="F11" s="45"/>
      <c r="G11" s="45"/>
      <c r="H11" s="45"/>
      <c r="I11" s="49">
        <v>0.80501129388057802</v>
      </c>
      <c r="J11" s="45">
        <v>0.93934916804984003</v>
      </c>
      <c r="K11" s="45">
        <v>0.77733702379396497</v>
      </c>
      <c r="L11" s="54">
        <v>0.68642397729091298</v>
      </c>
      <c r="M11" s="45">
        <v>0.844802320472965</v>
      </c>
      <c r="N11" s="45">
        <v>0.80111938629389101</v>
      </c>
      <c r="O11" s="45">
        <v>0.75186933388135302</v>
      </c>
      <c r="P11" s="45">
        <v>0.83081488229883804</v>
      </c>
      <c r="Q11" s="45">
        <v>0.86653331782989795</v>
      </c>
      <c r="R11" s="45">
        <v>0.72691022215469203</v>
      </c>
      <c r="S11" s="45">
        <v>0.84640351282136495</v>
      </c>
      <c r="T11" s="45">
        <v>0.67959281459380005</v>
      </c>
      <c r="U11" s="44" t="s">
        <v>1</v>
      </c>
    </row>
    <row r="12" spans="1:1014" ht="22" customHeight="1" thickBot="1" x14ac:dyDescent="0.3">
      <c r="A12" s="45"/>
      <c r="B12" s="45"/>
      <c r="C12" s="45"/>
      <c r="D12" s="45"/>
      <c r="E12" s="45"/>
      <c r="F12" s="45"/>
      <c r="G12" s="45"/>
      <c r="H12" s="45"/>
      <c r="I12" s="45"/>
      <c r="J12" s="48">
        <v>0.79059501929628795</v>
      </c>
      <c r="K12" s="47">
        <v>0.86258461655028495</v>
      </c>
      <c r="L12" s="53">
        <v>0.68184835712258696</v>
      </c>
      <c r="M12" s="48">
        <v>0.75403869062212003</v>
      </c>
      <c r="N12" s="48">
        <v>0.81342382520521705</v>
      </c>
      <c r="O12" s="48">
        <v>0.78730350157378604</v>
      </c>
      <c r="P12" s="48">
        <v>0.80956900423254496</v>
      </c>
      <c r="Q12" s="48">
        <v>0.91319144365485705</v>
      </c>
      <c r="R12" s="48">
        <v>0.79378607136933099</v>
      </c>
      <c r="S12" s="48">
        <v>0.82226184029878202</v>
      </c>
      <c r="T12" s="48">
        <v>0.73658692668813697</v>
      </c>
      <c r="U12" s="44" t="s">
        <v>2</v>
      </c>
    </row>
    <row r="13" spans="1:1014" ht="22" customHeight="1" x14ac:dyDescent="0.25">
      <c r="A13" s="45"/>
      <c r="B13" s="45"/>
      <c r="C13" s="45"/>
      <c r="D13" s="45"/>
      <c r="E13" s="45"/>
      <c r="F13" s="45"/>
      <c r="G13" s="45"/>
      <c r="H13" s="45"/>
      <c r="I13" s="45"/>
      <c r="J13" s="45"/>
      <c r="K13" s="45">
        <v>0.75533086457496901</v>
      </c>
      <c r="L13" s="52">
        <v>0.76037656430612399</v>
      </c>
      <c r="M13" s="51">
        <v>0.77440195978303294</v>
      </c>
      <c r="N13" s="50">
        <v>0.73714688674310402</v>
      </c>
      <c r="O13" s="50">
        <v>0.73036291879922</v>
      </c>
      <c r="P13" s="50">
        <v>0.77758538709262803</v>
      </c>
      <c r="Q13" s="50">
        <v>0.80187804559329501</v>
      </c>
      <c r="R13" s="50">
        <v>0.686512356373286</v>
      </c>
      <c r="S13" s="50">
        <v>0.77380292197991996</v>
      </c>
      <c r="T13" s="50">
        <v>0.66376240867986003</v>
      </c>
      <c r="U13" s="44" t="s">
        <v>92</v>
      </c>
    </row>
    <row r="14" spans="1:1014" ht="22" customHeight="1" x14ac:dyDescent="0.25">
      <c r="A14" s="45"/>
      <c r="B14" s="45"/>
      <c r="C14" s="45"/>
      <c r="D14" s="45"/>
      <c r="E14" s="45"/>
      <c r="F14" s="45"/>
      <c r="G14" s="45"/>
      <c r="H14" s="45"/>
      <c r="I14" s="45"/>
      <c r="J14" s="45"/>
      <c r="K14" s="45"/>
      <c r="L14" s="49">
        <v>0.71756505175766705</v>
      </c>
      <c r="M14" s="45">
        <v>0.75716516506981202</v>
      </c>
      <c r="N14" s="45">
        <v>0.79713075242947795</v>
      </c>
      <c r="O14" s="45">
        <v>0.78884486844065005</v>
      </c>
      <c r="P14" s="45">
        <v>0.76329549326099999</v>
      </c>
      <c r="Q14" s="45">
        <v>0.82199917933035005</v>
      </c>
      <c r="R14" s="45">
        <v>0.761903292618058</v>
      </c>
      <c r="S14" s="45">
        <v>0.77604175716228696</v>
      </c>
      <c r="T14" s="45">
        <v>0.75000063679889795</v>
      </c>
      <c r="U14" s="44" t="s">
        <v>91</v>
      </c>
    </row>
    <row r="15" spans="1:1014" ht="22" customHeight="1" thickBot="1" x14ac:dyDescent="0.3">
      <c r="A15" s="45"/>
      <c r="B15" s="45"/>
      <c r="C15" s="45"/>
      <c r="D15" s="45"/>
      <c r="E15" s="45"/>
      <c r="F15" s="45"/>
      <c r="G15" s="45"/>
      <c r="H15" s="45"/>
      <c r="I15" s="45"/>
      <c r="J15" s="45"/>
      <c r="K15" s="45"/>
      <c r="L15" s="45"/>
      <c r="M15" s="48">
        <v>0.68583740543875404</v>
      </c>
      <c r="N15" s="47">
        <v>0.70417355753527799</v>
      </c>
      <c r="O15" s="47">
        <v>0.689797561517141</v>
      </c>
      <c r="P15" s="47">
        <v>0.71203717576285896</v>
      </c>
      <c r="Q15" s="47">
        <v>0.68047876859371403</v>
      </c>
      <c r="R15" s="47">
        <v>0.711671400483184</v>
      </c>
      <c r="S15" s="47">
        <v>0.67571921935607004</v>
      </c>
      <c r="T15" s="47">
        <v>0.66872904730887295</v>
      </c>
      <c r="U15" s="44" t="s">
        <v>90</v>
      </c>
    </row>
    <row r="16" spans="1:1014" ht="22" customHeight="1" x14ac:dyDescent="0.25">
      <c r="A16" s="45"/>
      <c r="B16" s="45"/>
      <c r="C16" s="45"/>
      <c r="D16" s="45"/>
      <c r="E16" s="45"/>
      <c r="F16" s="45"/>
      <c r="G16" s="45"/>
      <c r="H16" s="45"/>
      <c r="I16" s="45"/>
      <c r="J16" s="45"/>
      <c r="K16" s="45"/>
      <c r="L16" s="45"/>
      <c r="M16" s="45"/>
      <c r="N16" s="45">
        <v>0.92696331305175905</v>
      </c>
      <c r="O16" s="45">
        <v>0.88204823910308305</v>
      </c>
      <c r="P16" s="45">
        <v>0.95128024478084205</v>
      </c>
      <c r="Q16" s="45">
        <v>0.87522759234617997</v>
      </c>
      <c r="R16" s="45">
        <v>0.86243086143069503</v>
      </c>
      <c r="S16" s="45">
        <v>0.937912973537257</v>
      </c>
      <c r="T16" s="45">
        <v>0.82742935602021805</v>
      </c>
      <c r="U16" s="44" t="s">
        <v>88</v>
      </c>
    </row>
    <row r="17" spans="1:21" ht="22" customHeight="1" x14ac:dyDescent="0.25">
      <c r="A17" s="45"/>
      <c r="B17" s="45"/>
      <c r="C17" s="45"/>
      <c r="D17" s="45"/>
      <c r="E17" s="45"/>
      <c r="F17" s="45"/>
      <c r="G17" s="45"/>
      <c r="H17" s="45"/>
      <c r="I17" s="45"/>
      <c r="J17" s="45"/>
      <c r="K17" s="45"/>
      <c r="L17" s="45"/>
      <c r="M17" s="45"/>
      <c r="N17" s="45"/>
      <c r="O17" s="45">
        <v>0.89160562375185004</v>
      </c>
      <c r="P17" s="45">
        <v>0.94151308638370701</v>
      </c>
      <c r="Q17" s="45">
        <v>0.90858070579816896</v>
      </c>
      <c r="R17" s="45">
        <v>0.89191413637182604</v>
      </c>
      <c r="S17" s="45">
        <v>0.93064206593947196</v>
      </c>
      <c r="T17" s="45">
        <v>0.85145572851298201</v>
      </c>
      <c r="U17" s="44" t="s">
        <v>113</v>
      </c>
    </row>
    <row r="18" spans="1:21" ht="22" customHeight="1" x14ac:dyDescent="0.25">
      <c r="A18" s="45"/>
      <c r="B18" s="45"/>
      <c r="C18" s="45"/>
      <c r="D18" s="45"/>
      <c r="E18" s="45"/>
      <c r="F18" s="45"/>
      <c r="G18" s="45"/>
      <c r="H18" s="45"/>
      <c r="I18" s="45"/>
      <c r="J18" s="45"/>
      <c r="K18" s="45"/>
      <c r="L18" s="45"/>
      <c r="M18" s="45"/>
      <c r="N18" s="45"/>
      <c r="O18" s="45"/>
      <c r="P18" s="45">
        <v>0.95497514546195195</v>
      </c>
      <c r="Q18" s="45">
        <v>0.90734407847884702</v>
      </c>
      <c r="R18" s="45">
        <v>0.96492324591737699</v>
      </c>
      <c r="S18" s="45">
        <v>0.93976520788259399</v>
      </c>
      <c r="T18" s="45">
        <v>0.96453325140550905</v>
      </c>
      <c r="U18" s="46" t="s">
        <v>100</v>
      </c>
    </row>
    <row r="19" spans="1:21" ht="22" customHeight="1" x14ac:dyDescent="0.25">
      <c r="A19" s="45"/>
      <c r="B19" s="45"/>
      <c r="C19" s="45"/>
      <c r="D19" s="45"/>
      <c r="E19" s="45"/>
      <c r="F19" s="45"/>
      <c r="G19" s="45"/>
      <c r="H19" s="45"/>
      <c r="I19" s="45"/>
      <c r="J19" s="45"/>
      <c r="K19" s="45"/>
      <c r="L19" s="45"/>
      <c r="M19" s="45"/>
      <c r="N19" s="45"/>
      <c r="O19" s="45"/>
      <c r="P19" s="45"/>
      <c r="Q19" s="45">
        <v>0.94287335863695398</v>
      </c>
      <c r="R19" s="45">
        <v>0.94628715480921199</v>
      </c>
      <c r="S19" s="45">
        <v>0.97919046357000195</v>
      </c>
      <c r="T19" s="45">
        <v>0.91189023580807804</v>
      </c>
      <c r="U19" s="46" t="s">
        <v>101</v>
      </c>
    </row>
    <row r="20" spans="1:21" ht="22" customHeight="1" x14ac:dyDescent="0.25">
      <c r="A20" s="45"/>
      <c r="B20" s="45"/>
      <c r="C20" s="45"/>
      <c r="D20" s="45"/>
      <c r="E20" s="45"/>
      <c r="F20" s="45"/>
      <c r="G20" s="45"/>
      <c r="H20" s="45"/>
      <c r="I20" s="45"/>
      <c r="J20" s="45"/>
      <c r="K20" s="45"/>
      <c r="L20" s="45"/>
      <c r="M20" s="45"/>
      <c r="N20" s="45"/>
      <c r="O20" s="45"/>
      <c r="P20" s="45"/>
      <c r="Q20" s="45"/>
      <c r="R20" s="45">
        <v>0.92484121018892096</v>
      </c>
      <c r="S20" s="45">
        <v>0.95896181606009101</v>
      </c>
      <c r="T20" s="45">
        <v>0.87676363362143805</v>
      </c>
      <c r="U20" s="46" t="s">
        <v>102</v>
      </c>
    </row>
    <row r="21" spans="1:21" ht="22" customHeight="1" x14ac:dyDescent="0.25">
      <c r="A21" s="45"/>
      <c r="B21" s="45"/>
      <c r="C21" s="45"/>
      <c r="D21" s="45"/>
      <c r="E21" s="45"/>
      <c r="F21" s="45"/>
      <c r="G21" s="45"/>
      <c r="H21" s="45"/>
      <c r="I21" s="45"/>
      <c r="J21" s="45"/>
      <c r="K21" s="45"/>
      <c r="L21" s="45"/>
      <c r="M21" s="45"/>
      <c r="N21" s="45"/>
      <c r="O21" s="45"/>
      <c r="P21" s="45"/>
      <c r="Q21" s="45"/>
      <c r="R21" s="45"/>
      <c r="S21" s="45">
        <v>0.94938505347844104</v>
      </c>
      <c r="T21" s="45">
        <v>0.96072598636025497</v>
      </c>
      <c r="U21" s="46" t="s">
        <v>103</v>
      </c>
    </row>
    <row r="22" spans="1:21" ht="22" customHeight="1" x14ac:dyDescent="0.25">
      <c r="A22" s="45"/>
      <c r="B22" s="45"/>
      <c r="C22" s="45"/>
      <c r="D22" s="45"/>
      <c r="E22" s="45"/>
      <c r="F22" s="45"/>
      <c r="G22" s="45"/>
      <c r="H22" s="45"/>
      <c r="I22" s="45"/>
      <c r="J22" s="45"/>
      <c r="K22" s="45"/>
      <c r="L22" s="45"/>
      <c r="M22" s="45"/>
      <c r="N22" s="45"/>
      <c r="O22" s="45"/>
      <c r="P22" s="45"/>
      <c r="Q22" s="45"/>
      <c r="R22" s="45"/>
      <c r="S22" s="45"/>
      <c r="T22" s="45">
        <v>0.91049566408660898</v>
      </c>
      <c r="U22" s="46" t="s">
        <v>104</v>
      </c>
    </row>
    <row r="23" spans="1:21" ht="22" customHeight="1" x14ac:dyDescent="0.25">
      <c r="A23" s="45"/>
      <c r="B23" s="45"/>
      <c r="C23" s="45"/>
      <c r="D23" s="45"/>
      <c r="E23" s="45"/>
      <c r="F23" s="45"/>
      <c r="G23" s="45"/>
      <c r="H23" s="45"/>
      <c r="I23" s="45"/>
      <c r="J23" s="45"/>
      <c r="K23" s="45"/>
      <c r="L23" s="45"/>
      <c r="M23" s="45"/>
      <c r="N23" s="45"/>
      <c r="O23" s="45"/>
      <c r="P23" s="45"/>
      <c r="Q23" s="45"/>
      <c r="R23" s="45"/>
      <c r="S23" s="45"/>
      <c r="T23" s="45"/>
      <c r="U23" s="44"/>
    </row>
    <row r="24" spans="1:21" ht="14.5" thickBot="1" x14ac:dyDescent="0.3"/>
    <row r="25" spans="1:21" ht="18.5" thickBot="1" x14ac:dyDescent="0.3">
      <c r="A25" s="43" t="s">
        <v>112</v>
      </c>
      <c r="B25" s="42"/>
      <c r="C25" s="42"/>
      <c r="D25" s="40"/>
      <c r="E25" s="40"/>
      <c r="F25" s="40"/>
      <c r="G25" s="40"/>
      <c r="H25" s="40"/>
      <c r="I25" s="40"/>
      <c r="J25" s="41"/>
      <c r="K25" s="40"/>
      <c r="L25" s="40"/>
      <c r="M25" s="40"/>
      <c r="N25" s="40"/>
    </row>
    <row r="26" spans="1:21" ht="17.5" x14ac:dyDescent="0.25">
      <c r="A26" s="39" t="s">
        <v>73</v>
      </c>
      <c r="B26" s="39"/>
      <c r="C26" s="39"/>
      <c r="M26" s="190">
        <f>AVERAGE(B4:C4,C5)</f>
        <v>0.97376223681607865</v>
      </c>
      <c r="N26" s="190"/>
    </row>
    <row r="27" spans="1:21" ht="17.5" x14ac:dyDescent="0.25">
      <c r="A27" s="39" t="s">
        <v>74</v>
      </c>
      <c r="B27" s="39"/>
      <c r="C27" s="39"/>
      <c r="M27" s="190">
        <f>AVERAGE(E7:F7,F8)</f>
        <v>0.98409146915325663</v>
      </c>
      <c r="N27" s="190"/>
    </row>
    <row r="28" spans="1:21" ht="17.5" x14ac:dyDescent="0.25">
      <c r="A28" s="39" t="s">
        <v>111</v>
      </c>
      <c r="B28" s="39"/>
      <c r="C28" s="39"/>
      <c r="M28" s="190">
        <f>AVERAGE(B4:F4,C5:F5,D6:F6,E7:F7,F8)</f>
        <v>0.94440965969839952</v>
      </c>
      <c r="N28" s="190"/>
    </row>
    <row r="29" spans="1:21" ht="17.5" x14ac:dyDescent="0.25">
      <c r="A29" s="39" t="s">
        <v>110</v>
      </c>
      <c r="B29" s="39"/>
      <c r="C29" s="39"/>
      <c r="M29" s="190">
        <f>AVERAGE(H10:I10,I11)</f>
        <v>0.89005950579128434</v>
      </c>
      <c r="N29" s="190"/>
    </row>
    <row r="30" spans="1:21" ht="17.5" x14ac:dyDescent="0.25">
      <c r="A30" s="39" t="s">
        <v>199</v>
      </c>
      <c r="B30" s="39"/>
      <c r="C30" s="39"/>
      <c r="M30" s="190">
        <f>AVERAGE(K13:L13,L14)</f>
        <v>0.74442416021292013</v>
      </c>
      <c r="N30" s="190"/>
    </row>
    <row r="31" spans="1:21" ht="17.5" x14ac:dyDescent="0.25">
      <c r="A31" s="39" t="s">
        <v>109</v>
      </c>
      <c r="B31" s="39"/>
      <c r="C31" s="39"/>
      <c r="M31" s="190">
        <f>AVERAGE(N16:T16,O17:T17,P18:T18,Q19:T19,R20:T20,S21:T21,T22)</f>
        <v>0.92042712259979709</v>
      </c>
      <c r="N31" s="190"/>
    </row>
    <row r="32" spans="1:21" ht="17.5" x14ac:dyDescent="0.25">
      <c r="A32" s="39" t="s">
        <v>200</v>
      </c>
      <c r="B32" s="39"/>
      <c r="C32" s="39"/>
      <c r="M32" s="190">
        <f>AVERAGE(B4:L4,C5:L5,D6:L6,E7:L7,F8:L8,H10:L10,I11:L11,K13:L13,L14)</f>
        <v>0.86963861413090648</v>
      </c>
      <c r="N32" s="190"/>
    </row>
    <row r="33" spans="1:14" ht="17.5" x14ac:dyDescent="0.25">
      <c r="A33" s="39" t="s">
        <v>129</v>
      </c>
      <c r="B33" s="39"/>
      <c r="C33" s="39"/>
      <c r="M33" s="190">
        <f>AVERAGE(M4:T15)</f>
        <v>0.77949063338939462</v>
      </c>
      <c r="N33" s="190"/>
    </row>
    <row r="34" spans="1:14" ht="17.5" x14ac:dyDescent="0.25">
      <c r="A34" s="39"/>
      <c r="B34" s="39"/>
      <c r="C34" s="39"/>
    </row>
    <row r="35" spans="1:14" ht="17.5" x14ac:dyDescent="0.25">
      <c r="A35" s="39"/>
      <c r="B35" s="39"/>
      <c r="C35" s="39"/>
    </row>
    <row r="36" spans="1:14" ht="17.5" x14ac:dyDescent="0.25">
      <c r="A36" s="39"/>
      <c r="B36" s="39"/>
      <c r="C36" s="39"/>
    </row>
    <row r="37" spans="1:14" ht="17.5" x14ac:dyDescent="0.25">
      <c r="A37" s="39"/>
      <c r="B37" s="39"/>
      <c r="C37" s="39"/>
    </row>
    <row r="38" spans="1:14" ht="17.5" x14ac:dyDescent="0.25">
      <c r="A38" s="39"/>
      <c r="B38" s="39"/>
      <c r="C38" s="39"/>
    </row>
    <row r="39" spans="1:14" ht="17.5" x14ac:dyDescent="0.25">
      <c r="A39" s="39"/>
      <c r="B39" s="39"/>
      <c r="C39" s="39"/>
    </row>
    <row r="40" spans="1:14" ht="17.5" x14ac:dyDescent="0.25">
      <c r="A40" s="39"/>
      <c r="B40" s="39"/>
      <c r="C40" s="39"/>
    </row>
    <row r="41" spans="1:14" ht="17.5" x14ac:dyDescent="0.25">
      <c r="A41" s="39"/>
      <c r="B41" s="39"/>
      <c r="C41" s="39"/>
    </row>
    <row r="42" spans="1:14" ht="17.5" x14ac:dyDescent="0.25">
      <c r="A42" s="39"/>
      <c r="B42" s="39"/>
      <c r="C42" s="39"/>
    </row>
    <row r="43" spans="1:14" ht="17.5" x14ac:dyDescent="0.25">
      <c r="A43" s="39"/>
      <c r="B43" s="39"/>
      <c r="C43" s="39"/>
    </row>
    <row r="44" spans="1:14" ht="17.5" x14ac:dyDescent="0.25">
      <c r="A44" s="39"/>
      <c r="B44" s="39"/>
      <c r="C44" s="39"/>
    </row>
    <row r="45" spans="1:14" ht="17.5" x14ac:dyDescent="0.25">
      <c r="A45" s="39"/>
      <c r="B45" s="39"/>
      <c r="C45" s="39"/>
    </row>
    <row r="46" spans="1:14" ht="17.5" x14ac:dyDescent="0.25">
      <c r="A46" s="39"/>
      <c r="B46" s="39"/>
      <c r="C46" s="39"/>
    </row>
    <row r="47" spans="1:14" ht="17.5" x14ac:dyDescent="0.25">
      <c r="A47" s="39"/>
      <c r="B47" s="39"/>
      <c r="C47" s="39"/>
    </row>
    <row r="48" spans="1:14" ht="17.5" x14ac:dyDescent="0.25">
      <c r="A48" s="39"/>
      <c r="B48" s="39"/>
      <c r="C48" s="39"/>
    </row>
    <row r="49" spans="1:3" ht="17.5" x14ac:dyDescent="0.25">
      <c r="A49" s="39"/>
      <c r="B49" s="39"/>
      <c r="C49" s="39"/>
    </row>
    <row r="50" spans="1:3" ht="17.5" x14ac:dyDescent="0.25">
      <c r="A50" s="39"/>
      <c r="B50" s="39"/>
      <c r="C50" s="39"/>
    </row>
    <row r="51" spans="1:3" ht="17.5" x14ac:dyDescent="0.25">
      <c r="A51" s="39"/>
      <c r="B51" s="39"/>
      <c r="C51" s="39"/>
    </row>
    <row r="52" spans="1:3" ht="17.5" x14ac:dyDescent="0.25">
      <c r="A52" s="39"/>
      <c r="B52" s="39"/>
      <c r="C52" s="39"/>
    </row>
    <row r="53" spans="1:3" ht="17.5" x14ac:dyDescent="0.25">
      <c r="A53" s="39"/>
      <c r="B53" s="39"/>
      <c r="C53" s="39"/>
    </row>
    <row r="54" spans="1:3" ht="17.5" x14ac:dyDescent="0.25">
      <c r="A54" s="39"/>
      <c r="B54" s="39"/>
      <c r="C54" s="39"/>
    </row>
    <row r="55" spans="1:3" x14ac:dyDescent="0.25">
      <c r="A55" s="38"/>
      <c r="B55" s="38"/>
      <c r="C55" s="38"/>
    </row>
    <row r="56" spans="1:3" x14ac:dyDescent="0.25">
      <c r="A56" s="38"/>
      <c r="B56" s="38"/>
      <c r="C56" s="38"/>
    </row>
    <row r="57" spans="1:3" x14ac:dyDescent="0.25">
      <c r="A57" s="38"/>
      <c r="B57" s="38"/>
      <c r="C57" s="38"/>
    </row>
    <row r="58" spans="1:3" x14ac:dyDescent="0.25">
      <c r="A58" s="38"/>
      <c r="B58" s="38"/>
      <c r="C58" s="38"/>
    </row>
    <row r="59" spans="1:3" x14ac:dyDescent="0.25">
      <c r="A59" s="38"/>
      <c r="B59" s="38"/>
      <c r="C59" s="38"/>
    </row>
    <row r="60" spans="1:3" x14ac:dyDescent="0.25">
      <c r="A60" s="38"/>
      <c r="B60" s="38"/>
      <c r="C60" s="38"/>
    </row>
    <row r="61" spans="1:3" x14ac:dyDescent="0.25">
      <c r="A61" s="38"/>
      <c r="B61" s="38"/>
      <c r="C61" s="38"/>
    </row>
    <row r="62" spans="1:3" x14ac:dyDescent="0.25">
      <c r="A62" s="38"/>
      <c r="B62" s="38"/>
      <c r="C62" s="38"/>
    </row>
    <row r="63" spans="1:3" x14ac:dyDescent="0.25">
      <c r="A63" s="38"/>
      <c r="B63" s="38"/>
      <c r="C63" s="38"/>
    </row>
    <row r="64" spans="1:3" x14ac:dyDescent="0.25">
      <c r="A64" s="38"/>
      <c r="B64" s="38"/>
      <c r="C64" s="38"/>
    </row>
    <row r="65" spans="1:3" x14ac:dyDescent="0.25">
      <c r="A65" s="38"/>
      <c r="B65" s="38"/>
      <c r="C65" s="38"/>
    </row>
    <row r="66" spans="1:3" x14ac:dyDescent="0.25">
      <c r="A66" s="38"/>
      <c r="B66" s="38"/>
      <c r="C66" s="38"/>
    </row>
    <row r="67" spans="1:3" x14ac:dyDescent="0.25">
      <c r="A67" s="38"/>
      <c r="B67" s="38"/>
      <c r="C67" s="38"/>
    </row>
  </sheetData>
  <mergeCells count="11">
    <mergeCell ref="M32:N32"/>
    <mergeCell ref="M33:N33"/>
    <mergeCell ref="M31:N31"/>
    <mergeCell ref="A1:U1"/>
    <mergeCell ref="M26:N26"/>
    <mergeCell ref="M27:N27"/>
    <mergeCell ref="M28:N28"/>
    <mergeCell ref="M29:N29"/>
    <mergeCell ref="M30:N30"/>
    <mergeCell ref="B2:L2"/>
    <mergeCell ref="M2:T2"/>
  </mergeCells>
  <conditionalFormatting sqref="A4:T23">
    <cfRule type="colorScale" priority="1">
      <colorScale>
        <cfvo type="min"/>
        <cfvo type="percentile" val="50"/>
        <cfvo type="max"/>
        <color rgb="FFFFFFFF"/>
        <color rgb="FFFF6666"/>
        <color rgb="FFFF0000"/>
      </colorScale>
    </cfRule>
  </conditionalFormatting>
  <printOptions horizontalCentered="1"/>
  <pageMargins left="0.78749999999999998" right="0.78749999999999998" top="1.05277777777778" bottom="1.05277777777778" header="0.78749999999999998" footer="0.78749999999999998"/>
  <pageSetup paperSize="9" scale="74"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workbookViewId="0">
      <pane xSplit="1" ySplit="3" topLeftCell="B10" activePane="bottomRight" state="frozen"/>
      <selection pane="topRight" activeCell="B1" sqref="B1"/>
      <selection pane="bottomLeft" activeCell="A3" sqref="A3"/>
      <selection pane="bottomRight" sqref="A1:L1"/>
    </sheetView>
  </sheetViews>
  <sheetFormatPr defaultColWidth="11.453125" defaultRowHeight="12.5" x14ac:dyDescent="0.25"/>
  <cols>
    <col min="1" max="1" width="18.81640625" style="29" customWidth="1"/>
    <col min="2" max="2" width="6.453125" style="28" bestFit="1" customWidth="1"/>
    <col min="3" max="3" width="5.453125" style="28" bestFit="1" customWidth="1"/>
    <col min="4" max="4" width="9.453125" style="29" customWidth="1"/>
    <col min="5" max="5" width="7.453125" style="29" customWidth="1"/>
    <col min="6" max="6" width="9.1796875" style="29" customWidth="1"/>
    <col min="7" max="7" width="6.453125" style="29" customWidth="1"/>
    <col min="8" max="8" width="14.81640625" style="29" hidden="1" customWidth="1"/>
    <col min="9" max="9" width="7.81640625" style="29" hidden="1" customWidth="1"/>
    <col min="10" max="10" width="16.81640625" style="30" customWidth="1"/>
    <col min="11" max="11" width="11.1796875" style="30" customWidth="1"/>
    <col min="12" max="12" width="9.1796875" style="29" customWidth="1"/>
    <col min="13" max="16384" width="11.453125" style="27"/>
  </cols>
  <sheetData>
    <row r="1" spans="1:12" ht="36" customHeight="1" thickTop="1" thickBot="1" x14ac:dyDescent="0.3">
      <c r="A1" s="197" t="s">
        <v>271</v>
      </c>
      <c r="B1" s="197"/>
      <c r="C1" s="197"/>
      <c r="D1" s="197"/>
      <c r="E1" s="197"/>
      <c r="F1" s="197"/>
      <c r="G1" s="197"/>
      <c r="H1" s="197"/>
      <c r="I1" s="197"/>
      <c r="J1" s="197"/>
      <c r="K1" s="197"/>
      <c r="L1" s="197"/>
    </row>
    <row r="2" spans="1:12" ht="14" thickTop="1" thickBot="1" x14ac:dyDescent="0.3">
      <c r="A2" s="96"/>
      <c r="B2" s="96"/>
      <c r="C2" s="96"/>
      <c r="D2" s="200" t="s">
        <v>122</v>
      </c>
      <c r="E2" s="200"/>
      <c r="F2" s="200"/>
      <c r="G2" s="200"/>
      <c r="H2" s="67"/>
      <c r="I2" s="67"/>
      <c r="J2" s="96"/>
      <c r="K2" s="96"/>
      <c r="L2" s="96"/>
    </row>
    <row r="3" spans="1:12" s="26" customFormat="1" ht="44.5" customHeight="1" thickBot="1" x14ac:dyDescent="0.35">
      <c r="A3" s="69" t="s">
        <v>41</v>
      </c>
      <c r="B3" s="70" t="s">
        <v>99</v>
      </c>
      <c r="C3" s="70" t="s">
        <v>98</v>
      </c>
      <c r="D3" s="31" t="s">
        <v>123</v>
      </c>
      <c r="E3" s="31" t="s">
        <v>124</v>
      </c>
      <c r="F3" s="31" t="s">
        <v>120</v>
      </c>
      <c r="G3" s="31" t="s">
        <v>121</v>
      </c>
      <c r="H3" s="31" t="s">
        <v>97</v>
      </c>
      <c r="I3" s="31" t="s">
        <v>96</v>
      </c>
      <c r="J3" s="71" t="s">
        <v>163</v>
      </c>
      <c r="K3" s="71" t="s">
        <v>126</v>
      </c>
      <c r="L3" s="69" t="s">
        <v>127</v>
      </c>
    </row>
    <row r="4" spans="1:12" s="64" customFormat="1" ht="26.25" customHeight="1" x14ac:dyDescent="0.25">
      <c r="A4" s="198" t="s">
        <v>125</v>
      </c>
      <c r="B4" s="198"/>
      <c r="C4" s="198"/>
      <c r="D4" s="198"/>
      <c r="E4" s="198"/>
      <c r="F4" s="198"/>
      <c r="G4" s="198"/>
      <c r="H4" s="198"/>
      <c r="I4" s="198"/>
      <c r="J4" s="198"/>
      <c r="K4" s="198"/>
      <c r="L4" s="198"/>
    </row>
    <row r="5" spans="1:12" x14ac:dyDescent="0.25">
      <c r="A5" s="29" t="s">
        <v>48</v>
      </c>
      <c r="B5" s="28">
        <v>4.9616936255273396</v>
      </c>
      <c r="C5" s="28">
        <v>3.4922436988148702</v>
      </c>
      <c r="D5" s="29">
        <v>7550</v>
      </c>
      <c r="E5" s="29">
        <v>5314</v>
      </c>
      <c r="F5" s="29">
        <v>57</v>
      </c>
      <c r="G5" s="29">
        <v>7</v>
      </c>
      <c r="H5" s="29">
        <v>39</v>
      </c>
      <c r="I5" s="29">
        <v>63</v>
      </c>
      <c r="J5" s="30">
        <f t="shared" ref="J5:J44" si="0">F5/D5</f>
        <v>7.5496688741721859E-3</v>
      </c>
      <c r="K5" s="30">
        <f>G5/E5</f>
        <v>1.3172751223184042E-3</v>
      </c>
      <c r="L5" s="32">
        <f>E5/D5</f>
        <v>0.70384105960264898</v>
      </c>
    </row>
    <row r="6" spans="1:12" x14ac:dyDescent="0.25">
      <c r="A6" s="29" t="s">
        <v>52</v>
      </c>
      <c r="B6" s="28">
        <v>5.2429657939678203</v>
      </c>
      <c r="C6" s="28">
        <v>3.6315654271078199</v>
      </c>
      <c r="D6" s="29">
        <v>7978</v>
      </c>
      <c r="E6" s="29">
        <v>5526</v>
      </c>
      <c r="F6" s="29">
        <v>65</v>
      </c>
      <c r="G6" s="29">
        <v>11</v>
      </c>
      <c r="H6" s="29">
        <v>46</v>
      </c>
      <c r="I6" s="29">
        <v>68</v>
      </c>
      <c r="J6" s="33">
        <f t="shared" si="0"/>
        <v>8.1474053647530714E-3</v>
      </c>
      <c r="K6" s="33">
        <f t="shared" ref="K6:K58" si="1">G6/E6</f>
        <v>1.9905899384726746E-3</v>
      </c>
      <c r="L6" s="32">
        <f t="shared" ref="L6:L18" si="2">E6/D6</f>
        <v>0.69265480070193031</v>
      </c>
    </row>
    <row r="7" spans="1:12" x14ac:dyDescent="0.25">
      <c r="A7" s="29" t="s">
        <v>53</v>
      </c>
      <c r="B7" s="28">
        <v>2.0760251871577302</v>
      </c>
      <c r="C7" s="28">
        <v>1.38401679143849</v>
      </c>
      <c r="D7" s="29">
        <v>3159</v>
      </c>
      <c r="E7" s="29">
        <v>2106</v>
      </c>
      <c r="F7" s="29">
        <v>18</v>
      </c>
      <c r="G7" s="29">
        <v>1</v>
      </c>
      <c r="H7" s="29">
        <v>13</v>
      </c>
      <c r="I7" s="29">
        <v>22</v>
      </c>
      <c r="J7" s="33">
        <f t="shared" si="0"/>
        <v>5.6980056980056983E-3</v>
      </c>
      <c r="K7" s="33">
        <f t="shared" si="1"/>
        <v>4.7483380816714152E-4</v>
      </c>
      <c r="L7" s="32">
        <f t="shared" si="2"/>
        <v>0.66666666666666663</v>
      </c>
    </row>
    <row r="8" spans="1:12" x14ac:dyDescent="0.25">
      <c r="A8" s="29" t="s">
        <v>119</v>
      </c>
      <c r="J8" s="33"/>
      <c r="K8" s="33"/>
      <c r="L8" s="32">
        <f>AVERAGE(L6:L7)</f>
        <v>0.67966073368429847</v>
      </c>
    </row>
    <row r="9" spans="1:12" x14ac:dyDescent="0.25">
      <c r="J9" s="33"/>
      <c r="K9" s="33"/>
      <c r="L9" s="32"/>
    </row>
    <row r="10" spans="1:12" x14ac:dyDescent="0.25">
      <c r="A10" s="29" t="s">
        <v>95</v>
      </c>
      <c r="B10" s="28">
        <v>2.6339692782931898</v>
      </c>
      <c r="C10" s="28">
        <v>1.61534343464188</v>
      </c>
      <c r="D10" s="29">
        <v>4008</v>
      </c>
      <c r="E10" s="29">
        <v>2458</v>
      </c>
      <c r="F10" s="29">
        <v>44</v>
      </c>
      <c r="G10" s="29">
        <v>3</v>
      </c>
      <c r="H10" s="29">
        <v>34</v>
      </c>
      <c r="I10" s="29">
        <v>50</v>
      </c>
      <c r="J10" s="33">
        <f t="shared" si="0"/>
        <v>1.0978043912175649E-2</v>
      </c>
      <c r="K10" s="66">
        <f t="shared" si="1"/>
        <v>1.2205044751830757E-3</v>
      </c>
      <c r="L10" s="32">
        <f t="shared" si="2"/>
        <v>0.61327345309381243</v>
      </c>
    </row>
    <row r="11" spans="1:12" x14ac:dyDescent="0.25">
      <c r="A11" s="29" t="s">
        <v>94</v>
      </c>
      <c r="B11" s="28">
        <v>3.0591634207721499</v>
      </c>
      <c r="C11" s="28">
        <v>1.88478639973674</v>
      </c>
      <c r="D11" s="29">
        <v>4655</v>
      </c>
      <c r="E11" s="29">
        <v>2868</v>
      </c>
      <c r="F11" s="29">
        <v>30</v>
      </c>
      <c r="G11" s="29">
        <v>5</v>
      </c>
      <c r="H11" s="29">
        <v>22</v>
      </c>
      <c r="I11" s="29">
        <v>33</v>
      </c>
      <c r="J11" s="33">
        <f t="shared" si="0"/>
        <v>6.44468313641246E-3</v>
      </c>
      <c r="K11" s="33">
        <f t="shared" si="1"/>
        <v>1.7433751743375174E-3</v>
      </c>
      <c r="L11" s="32">
        <f t="shared" si="2"/>
        <v>0.6161117078410312</v>
      </c>
    </row>
    <row r="12" spans="1:12" x14ac:dyDescent="0.25">
      <c r="A12" s="29" t="s">
        <v>93</v>
      </c>
      <c r="B12" s="28">
        <v>1.9301316792283201</v>
      </c>
      <c r="C12" s="28">
        <v>1.1224599619073801</v>
      </c>
      <c r="D12" s="29">
        <v>2937</v>
      </c>
      <c r="E12" s="29">
        <v>1708</v>
      </c>
      <c r="F12" s="29">
        <v>26</v>
      </c>
      <c r="G12" s="29">
        <v>3</v>
      </c>
      <c r="H12" s="29">
        <v>15</v>
      </c>
      <c r="I12" s="29">
        <v>34</v>
      </c>
      <c r="J12" s="33">
        <f t="shared" si="0"/>
        <v>8.8525706503234589E-3</v>
      </c>
      <c r="K12" s="33">
        <f t="shared" si="1"/>
        <v>1.756440281030445E-3</v>
      </c>
      <c r="L12" s="32">
        <f t="shared" si="2"/>
        <v>0.5815457950289411</v>
      </c>
    </row>
    <row r="13" spans="1:12" x14ac:dyDescent="0.25">
      <c r="A13" s="29" t="s">
        <v>118</v>
      </c>
      <c r="J13" s="33"/>
      <c r="K13" s="33"/>
      <c r="L13" s="32">
        <f>AVERAGE(L11:L12)</f>
        <v>0.59882875143498615</v>
      </c>
    </row>
    <row r="14" spans="1:12" x14ac:dyDescent="0.25">
      <c r="J14" s="33"/>
      <c r="K14" s="33"/>
      <c r="L14" s="32"/>
    </row>
    <row r="15" spans="1:12" ht="13" x14ac:dyDescent="0.3">
      <c r="A15" s="199" t="s">
        <v>114</v>
      </c>
      <c r="B15" s="199"/>
      <c r="C15" s="199"/>
      <c r="D15" s="199"/>
      <c r="E15" s="199"/>
      <c r="F15" s="199"/>
      <c r="G15" s="199"/>
      <c r="H15" s="199"/>
      <c r="I15" s="199"/>
      <c r="J15" s="199"/>
      <c r="K15" s="199"/>
      <c r="L15" s="199"/>
    </row>
    <row r="16" spans="1:12" x14ac:dyDescent="0.25">
      <c r="A16" s="29" t="s">
        <v>0</v>
      </c>
      <c r="B16" s="28">
        <v>2.18126166136688</v>
      </c>
      <c r="C16" s="28">
        <v>1.56639585109248</v>
      </c>
      <c r="D16" s="29">
        <v>3246</v>
      </c>
      <c r="E16" s="29">
        <v>2331</v>
      </c>
      <c r="F16" s="29">
        <v>25</v>
      </c>
      <c r="G16" s="29">
        <v>6</v>
      </c>
      <c r="H16" s="29">
        <v>18</v>
      </c>
      <c r="I16" s="29">
        <v>26</v>
      </c>
      <c r="J16" s="30">
        <f t="shared" si="0"/>
        <v>7.7017868145409733E-3</v>
      </c>
      <c r="K16" s="30">
        <f t="shared" si="1"/>
        <v>2.5740025740025739E-3</v>
      </c>
      <c r="L16" s="32">
        <f t="shared" si="2"/>
        <v>0.71811460258780035</v>
      </c>
    </row>
    <row r="17" spans="1:12" x14ac:dyDescent="0.25">
      <c r="A17" s="29" t="s">
        <v>1</v>
      </c>
      <c r="B17" s="28">
        <v>1.6201546104607401</v>
      </c>
      <c r="C17" s="28">
        <v>1.1121343344307399</v>
      </c>
      <c r="D17" s="29">
        <v>2411</v>
      </c>
      <c r="E17" s="29">
        <v>1655</v>
      </c>
      <c r="F17" s="29">
        <v>16</v>
      </c>
      <c r="G17" s="29">
        <v>4</v>
      </c>
      <c r="H17" s="29">
        <v>15</v>
      </c>
      <c r="I17" s="29">
        <v>16</v>
      </c>
      <c r="J17" s="30">
        <f t="shared" si="0"/>
        <v>6.6362505184570713E-3</v>
      </c>
      <c r="K17" s="30">
        <f t="shared" si="1"/>
        <v>2.4169184290030211E-3</v>
      </c>
      <c r="L17" s="32">
        <f t="shared" si="2"/>
        <v>0.68643716300290336</v>
      </c>
    </row>
    <row r="18" spans="1:12" ht="13" x14ac:dyDescent="0.3">
      <c r="A18" s="29" t="s">
        <v>2</v>
      </c>
      <c r="B18" s="28">
        <v>2.7336329138756899</v>
      </c>
      <c r="C18" s="28">
        <v>2.04283285599363</v>
      </c>
      <c r="D18" s="29">
        <v>4068</v>
      </c>
      <c r="E18" s="29">
        <v>3040</v>
      </c>
      <c r="F18" s="29">
        <v>50</v>
      </c>
      <c r="G18" s="29">
        <v>14</v>
      </c>
      <c r="H18" s="29">
        <v>44</v>
      </c>
      <c r="I18" s="29">
        <v>51</v>
      </c>
      <c r="J18" s="62">
        <f>F18/D18</f>
        <v>1.2291052114060964E-2</v>
      </c>
      <c r="K18" s="63">
        <f t="shared" si="1"/>
        <v>4.6052631578947364E-3</v>
      </c>
      <c r="L18" s="32">
        <f t="shared" si="2"/>
        <v>0.74729596853490654</v>
      </c>
    </row>
    <row r="19" spans="1:12" x14ac:dyDescent="0.25">
      <c r="A19" s="29" t="s">
        <v>106</v>
      </c>
      <c r="D19" s="29">
        <f>AVERAGE(D16:D18)</f>
        <v>3241.6666666666665</v>
      </c>
      <c r="J19" s="30">
        <f>AVERAGE(J16:J18)</f>
        <v>8.8763631490196698E-3</v>
      </c>
      <c r="K19" s="33"/>
      <c r="L19" s="32">
        <f>AVERAGE(L16:L18)</f>
        <v>0.71728257804187001</v>
      </c>
    </row>
    <row r="20" spans="1:12" x14ac:dyDescent="0.25">
      <c r="K20" s="33"/>
      <c r="L20" s="32"/>
    </row>
    <row r="21" spans="1:12" ht="13" x14ac:dyDescent="0.3">
      <c r="A21" s="199" t="s">
        <v>115</v>
      </c>
      <c r="B21" s="199"/>
      <c r="C21" s="199"/>
      <c r="D21" s="199"/>
      <c r="E21" s="199"/>
      <c r="F21" s="199"/>
      <c r="G21" s="199"/>
      <c r="H21" s="199"/>
      <c r="I21" s="199"/>
      <c r="J21" s="199"/>
      <c r="K21" s="199"/>
      <c r="L21" s="199"/>
    </row>
    <row r="22" spans="1:12" x14ac:dyDescent="0.25">
      <c r="A22" s="29" t="s">
        <v>92</v>
      </c>
      <c r="B22" s="28">
        <v>0.40655061772241602</v>
      </c>
      <c r="C22" s="28">
        <v>0.24796227758606901</v>
      </c>
      <c r="D22" s="29">
        <v>605</v>
      </c>
      <c r="E22" s="29">
        <v>369</v>
      </c>
      <c r="F22" s="29">
        <v>3</v>
      </c>
      <c r="G22" s="29">
        <v>0</v>
      </c>
      <c r="H22" s="29">
        <v>2</v>
      </c>
      <c r="I22" s="29">
        <v>3</v>
      </c>
      <c r="J22" s="30">
        <f t="shared" si="0"/>
        <v>4.9586776859504135E-3</v>
      </c>
      <c r="K22" s="30">
        <f t="shared" si="1"/>
        <v>0</v>
      </c>
      <c r="L22" s="32">
        <f t="shared" ref="L22:L24" si="3">E22/D22</f>
        <v>0.60991735537190084</v>
      </c>
    </row>
    <row r="23" spans="1:12" x14ac:dyDescent="0.25">
      <c r="A23" s="29" t="s">
        <v>91</v>
      </c>
      <c r="B23" s="28">
        <v>0.27551364176229898</v>
      </c>
      <c r="C23" s="28">
        <v>0.15186849521531601</v>
      </c>
      <c r="D23" s="29">
        <v>410</v>
      </c>
      <c r="E23" s="29">
        <v>226</v>
      </c>
      <c r="F23" s="29">
        <v>2</v>
      </c>
      <c r="G23" s="29">
        <v>1</v>
      </c>
      <c r="H23" s="29">
        <v>2</v>
      </c>
      <c r="I23" s="29">
        <v>2</v>
      </c>
      <c r="J23" s="30">
        <f t="shared" si="0"/>
        <v>4.8780487804878049E-3</v>
      </c>
      <c r="K23" s="30">
        <f t="shared" si="1"/>
        <v>4.4247787610619468E-3</v>
      </c>
      <c r="L23" s="32">
        <f t="shared" si="3"/>
        <v>0.551219512195122</v>
      </c>
    </row>
    <row r="24" spans="1:12" x14ac:dyDescent="0.25">
      <c r="A24" s="29" t="s">
        <v>90</v>
      </c>
      <c r="B24" s="28">
        <v>0.260729982936029</v>
      </c>
      <c r="C24" s="28">
        <v>0.130364991468015</v>
      </c>
      <c r="D24" s="29">
        <v>388</v>
      </c>
      <c r="E24" s="29">
        <v>194</v>
      </c>
      <c r="F24" s="29">
        <v>4</v>
      </c>
      <c r="G24" s="29">
        <v>1</v>
      </c>
      <c r="H24" s="29">
        <v>4</v>
      </c>
      <c r="I24" s="29">
        <v>4</v>
      </c>
      <c r="J24" s="30">
        <f t="shared" si="0"/>
        <v>1.0309278350515464E-2</v>
      </c>
      <c r="K24" s="30">
        <f t="shared" si="1"/>
        <v>5.1546391752577319E-3</v>
      </c>
      <c r="L24" s="32">
        <f t="shared" si="3"/>
        <v>0.5</v>
      </c>
    </row>
    <row r="25" spans="1:12" x14ac:dyDescent="0.25">
      <c r="A25" s="29" t="s">
        <v>107</v>
      </c>
      <c r="D25" s="34">
        <f>AVERAGE(D22:D24)</f>
        <v>467.66666666666669</v>
      </c>
      <c r="J25" s="30">
        <f>AVERAGE(J22:J24)</f>
        <v>6.7153349389845601E-3</v>
      </c>
      <c r="L25" s="32">
        <f>AVERAGE(L22:L24)</f>
        <v>0.55371228918900761</v>
      </c>
    </row>
    <row r="26" spans="1:12" x14ac:dyDescent="0.25">
      <c r="A26" s="29" t="s">
        <v>108</v>
      </c>
      <c r="D26" s="34"/>
      <c r="J26" s="30">
        <f>AVERAGE(J19,J25)</f>
        <v>7.795849044002115E-3</v>
      </c>
      <c r="L26" s="32"/>
    </row>
    <row r="28" spans="1:12" ht="13" x14ac:dyDescent="0.3">
      <c r="A28" s="65" t="s">
        <v>116</v>
      </c>
    </row>
    <row r="29" spans="1:12" x14ac:dyDescent="0.25">
      <c r="A29" s="29" t="s">
        <v>7</v>
      </c>
      <c r="B29" s="28">
        <v>2.51751873723481</v>
      </c>
      <c r="C29" s="28">
        <v>1.5919603779573099</v>
      </c>
      <c r="D29" s="29">
        <v>136</v>
      </c>
      <c r="E29" s="29">
        <v>86</v>
      </c>
      <c r="F29" s="29">
        <v>2</v>
      </c>
      <c r="G29" s="29">
        <v>2</v>
      </c>
      <c r="H29" s="29">
        <v>2</v>
      </c>
      <c r="I29" s="29">
        <v>2</v>
      </c>
      <c r="J29" s="61">
        <f t="shared" si="0"/>
        <v>1.4705882352941176E-2</v>
      </c>
      <c r="K29" s="61">
        <f t="shared" si="1"/>
        <v>2.3255813953488372E-2</v>
      </c>
      <c r="L29" s="32">
        <f t="shared" ref="L29:L34" si="4">E29/D29</f>
        <v>0.63235294117647056</v>
      </c>
    </row>
    <row r="30" spans="1:12" x14ac:dyDescent="0.25">
      <c r="A30" s="29" t="s">
        <v>17</v>
      </c>
      <c r="B30" s="28">
        <v>1.2772705358029599</v>
      </c>
      <c r="C30" s="28">
        <v>0.79598018897865497</v>
      </c>
      <c r="D30" s="29">
        <v>69</v>
      </c>
      <c r="E30" s="29">
        <v>43</v>
      </c>
      <c r="F30" s="29">
        <v>0</v>
      </c>
      <c r="G30" s="29">
        <v>0</v>
      </c>
      <c r="H30" s="29">
        <v>0</v>
      </c>
      <c r="I30" s="29">
        <v>0</v>
      </c>
      <c r="J30" s="30">
        <f t="shared" si="0"/>
        <v>0</v>
      </c>
      <c r="K30" s="30">
        <f t="shared" si="1"/>
        <v>0</v>
      </c>
      <c r="L30" s="32">
        <f t="shared" si="4"/>
        <v>0.62318840579710144</v>
      </c>
    </row>
    <row r="31" spans="1:12" x14ac:dyDescent="0.25">
      <c r="A31" s="29" t="s">
        <v>22</v>
      </c>
      <c r="B31" s="28">
        <v>4.6833252979441804</v>
      </c>
      <c r="C31" s="28">
        <v>3.0543425856157702</v>
      </c>
      <c r="D31" s="29">
        <v>253</v>
      </c>
      <c r="E31" s="29">
        <v>165</v>
      </c>
      <c r="F31" s="29">
        <v>1</v>
      </c>
      <c r="G31" s="29">
        <v>1</v>
      </c>
      <c r="H31" s="29">
        <v>1</v>
      </c>
      <c r="I31" s="29">
        <v>1</v>
      </c>
      <c r="J31" s="30">
        <f t="shared" si="0"/>
        <v>3.952569169960474E-3</v>
      </c>
      <c r="K31" s="30">
        <f t="shared" si="1"/>
        <v>6.0606060606060606E-3</v>
      </c>
      <c r="L31" s="32">
        <f t="shared" si="4"/>
        <v>0.65217391304347827</v>
      </c>
    </row>
    <row r="32" spans="1:12" x14ac:dyDescent="0.25">
      <c r="A32" s="29" t="s">
        <v>26</v>
      </c>
      <c r="B32" s="28">
        <v>2.2953847310082098</v>
      </c>
      <c r="C32" s="28">
        <v>1.40684870610181</v>
      </c>
      <c r="D32" s="29">
        <v>124</v>
      </c>
      <c r="E32" s="29">
        <v>76</v>
      </c>
      <c r="F32" s="29">
        <v>1</v>
      </c>
      <c r="G32" s="29">
        <v>0</v>
      </c>
      <c r="H32" s="29">
        <v>1</v>
      </c>
      <c r="I32" s="29">
        <v>1</v>
      </c>
      <c r="J32" s="30">
        <f t="shared" si="0"/>
        <v>8.0645161290322578E-3</v>
      </c>
      <c r="K32" s="30">
        <f t="shared" si="1"/>
        <v>0</v>
      </c>
      <c r="L32" s="32">
        <f t="shared" si="4"/>
        <v>0.61290322580645162</v>
      </c>
    </row>
    <row r="33" spans="1:13" x14ac:dyDescent="0.25">
      <c r="A33" s="29" t="s">
        <v>31</v>
      </c>
      <c r="B33" s="28">
        <v>3.6466999355533698</v>
      </c>
      <c r="C33" s="28">
        <v>2.3138958981937598</v>
      </c>
      <c r="D33" s="29">
        <v>197</v>
      </c>
      <c r="E33" s="29">
        <v>125</v>
      </c>
      <c r="F33" s="29">
        <v>0</v>
      </c>
      <c r="G33" s="29">
        <v>0</v>
      </c>
      <c r="H33" s="29">
        <v>0</v>
      </c>
      <c r="I33" s="29">
        <v>0</v>
      </c>
      <c r="J33" s="30">
        <f t="shared" si="0"/>
        <v>0</v>
      </c>
      <c r="K33" s="30">
        <f t="shared" si="1"/>
        <v>0</v>
      </c>
      <c r="L33" s="32">
        <f t="shared" si="4"/>
        <v>0.63451776649746194</v>
      </c>
    </row>
    <row r="34" spans="1:13" x14ac:dyDescent="0.25">
      <c r="A34" s="29" t="s">
        <v>36</v>
      </c>
      <c r="B34" s="28">
        <v>4.5537471276453303</v>
      </c>
      <c r="C34" s="28">
        <v>3.0358314184302202</v>
      </c>
      <c r="D34" s="29">
        <v>246</v>
      </c>
      <c r="E34" s="29">
        <v>164</v>
      </c>
      <c r="F34" s="29">
        <v>0</v>
      </c>
      <c r="G34" s="29">
        <v>0</v>
      </c>
      <c r="H34" s="29">
        <v>0</v>
      </c>
      <c r="I34" s="29">
        <v>0</v>
      </c>
      <c r="J34" s="30">
        <f t="shared" si="0"/>
        <v>0</v>
      </c>
      <c r="K34" s="30">
        <f t="shared" si="1"/>
        <v>0</v>
      </c>
      <c r="L34" s="32">
        <f t="shared" si="4"/>
        <v>0.66666666666666663</v>
      </c>
    </row>
    <row r="35" spans="1:13" x14ac:dyDescent="0.25">
      <c r="L35" s="32"/>
    </row>
    <row r="36" spans="1:13" ht="13" x14ac:dyDescent="0.3">
      <c r="A36" s="65" t="s">
        <v>130</v>
      </c>
      <c r="L36" s="32"/>
      <c r="M36" s="76"/>
    </row>
    <row r="37" spans="1:13" x14ac:dyDescent="0.25">
      <c r="A37" s="29" t="s">
        <v>88</v>
      </c>
      <c r="B37" s="28">
        <v>1.5824845364595801</v>
      </c>
      <c r="C37" s="28">
        <v>0.90033381019502601</v>
      </c>
      <c r="D37" s="29">
        <v>2408</v>
      </c>
      <c r="E37" s="29">
        <v>1370</v>
      </c>
      <c r="F37" s="29">
        <v>29</v>
      </c>
      <c r="G37" s="29">
        <v>8</v>
      </c>
      <c r="H37" s="29">
        <v>23</v>
      </c>
      <c r="I37" s="29">
        <v>32</v>
      </c>
      <c r="J37" s="61">
        <f>F37/D37</f>
        <v>1.2043189368770765E-2</v>
      </c>
      <c r="K37" s="61">
        <f>G37/E37</f>
        <v>5.8394160583941602E-3</v>
      </c>
      <c r="L37" s="32">
        <f>E37/D37</f>
        <v>0.56893687707641194</v>
      </c>
      <c r="M37" s="76"/>
    </row>
    <row r="38" spans="1:13" x14ac:dyDescent="0.25">
      <c r="A38" s="29" t="s">
        <v>113</v>
      </c>
      <c r="B38" s="1">
        <v>0.58554556560858995</v>
      </c>
      <c r="C38" s="1">
        <v>0.35487610036884298</v>
      </c>
      <c r="D38" s="1">
        <v>891</v>
      </c>
      <c r="E38" s="1">
        <v>540</v>
      </c>
      <c r="F38" s="1">
        <v>18</v>
      </c>
      <c r="G38" s="1">
        <v>13</v>
      </c>
      <c r="J38" s="61">
        <f>F38/D38</f>
        <v>2.0202020202020204E-2</v>
      </c>
      <c r="K38" s="61">
        <f>G38/E38</f>
        <v>2.4074074074074074E-2</v>
      </c>
      <c r="L38" s="32">
        <f>E38/D38</f>
        <v>0.60606060606060608</v>
      </c>
      <c r="M38" s="76"/>
    </row>
    <row r="39" spans="1:13" x14ac:dyDescent="0.25">
      <c r="A39" s="29" t="s">
        <v>100</v>
      </c>
      <c r="B39" s="28">
        <v>1.6639746039516801</v>
      </c>
      <c r="C39" s="28">
        <v>0.884561539067522</v>
      </c>
      <c r="D39" s="29">
        <v>2532</v>
      </c>
      <c r="E39" s="29">
        <v>1346</v>
      </c>
      <c r="F39" s="29">
        <v>26</v>
      </c>
      <c r="G39" s="29">
        <v>15</v>
      </c>
      <c r="H39" s="29">
        <v>24</v>
      </c>
      <c r="I39" s="29">
        <v>27</v>
      </c>
      <c r="J39" s="61">
        <f t="shared" si="0"/>
        <v>1.0268562401263823E-2</v>
      </c>
      <c r="K39" s="61">
        <f t="shared" si="1"/>
        <v>1.1144130757800892E-2</v>
      </c>
      <c r="L39" s="32">
        <f t="shared" ref="L39:L44" si="5">E39/D39</f>
        <v>0.53159557661927326</v>
      </c>
      <c r="M39" s="76"/>
    </row>
    <row r="40" spans="1:13" x14ac:dyDescent="0.25">
      <c r="A40" s="29" t="s">
        <v>101</v>
      </c>
      <c r="B40" s="28">
        <v>2.8744964129876198</v>
      </c>
      <c r="C40" s="28">
        <v>1.69683350213398</v>
      </c>
      <c r="D40" s="29">
        <v>4374</v>
      </c>
      <c r="E40" s="29">
        <v>2582</v>
      </c>
      <c r="F40" s="29">
        <v>46</v>
      </c>
      <c r="G40" s="29">
        <v>9</v>
      </c>
      <c r="H40" s="29">
        <v>38</v>
      </c>
      <c r="I40" s="29">
        <v>53</v>
      </c>
      <c r="J40" s="61">
        <f t="shared" si="0"/>
        <v>1.0516689529035207E-2</v>
      </c>
      <c r="K40" s="61">
        <f t="shared" si="1"/>
        <v>3.4856700232378003E-3</v>
      </c>
      <c r="L40" s="32">
        <f t="shared" si="5"/>
        <v>0.59030635573845447</v>
      </c>
      <c r="M40" s="76"/>
    </row>
    <row r="41" spans="1:13" x14ac:dyDescent="0.25">
      <c r="A41" s="29" t="s">
        <v>102</v>
      </c>
      <c r="B41" s="28">
        <v>10.2112311991316</v>
      </c>
      <c r="C41" s="28">
        <v>6.9470282537019203</v>
      </c>
      <c r="D41" s="29">
        <v>15538</v>
      </c>
      <c r="E41" s="29">
        <v>10571</v>
      </c>
      <c r="F41" s="29">
        <v>292</v>
      </c>
      <c r="G41" s="29">
        <v>175</v>
      </c>
      <c r="H41" s="29">
        <v>279</v>
      </c>
      <c r="I41" s="29">
        <v>307</v>
      </c>
      <c r="J41" s="61">
        <f t="shared" si="0"/>
        <v>1.8792637405071439E-2</v>
      </c>
      <c r="K41" s="61">
        <f t="shared" si="1"/>
        <v>1.6554725191561821E-2</v>
      </c>
      <c r="L41" s="32">
        <f t="shared" si="5"/>
        <v>0.68033208907195264</v>
      </c>
      <c r="M41" s="76"/>
    </row>
    <row r="42" spans="1:13" x14ac:dyDescent="0.25">
      <c r="A42" s="29" t="s">
        <v>103</v>
      </c>
      <c r="B42" s="28">
        <v>4.6501912707591302</v>
      </c>
      <c r="C42" s="28">
        <v>2.55050767691014</v>
      </c>
      <c r="D42" s="29">
        <v>7076</v>
      </c>
      <c r="E42" s="29">
        <v>3881</v>
      </c>
      <c r="F42" s="29">
        <v>101</v>
      </c>
      <c r="G42" s="29">
        <v>42</v>
      </c>
      <c r="H42" s="29">
        <v>90</v>
      </c>
      <c r="I42" s="29">
        <v>105</v>
      </c>
      <c r="J42" s="61">
        <f t="shared" si="0"/>
        <v>1.42736009044658E-2</v>
      </c>
      <c r="K42" s="61">
        <f t="shared" si="1"/>
        <v>1.0821953104869879E-2</v>
      </c>
      <c r="L42" s="32">
        <f t="shared" si="5"/>
        <v>0.54847371396269073</v>
      </c>
      <c r="M42" s="76"/>
    </row>
    <row r="43" spans="1:13" x14ac:dyDescent="0.25">
      <c r="A43" s="29" t="s">
        <v>104</v>
      </c>
      <c r="B43" s="28">
        <v>2.07076776344856</v>
      </c>
      <c r="C43" s="28">
        <v>1.24732377500012</v>
      </c>
      <c r="D43" s="29">
        <v>3151</v>
      </c>
      <c r="E43" s="29">
        <v>1898</v>
      </c>
      <c r="F43" s="29">
        <v>35</v>
      </c>
      <c r="G43" s="29">
        <v>16</v>
      </c>
      <c r="H43" s="29">
        <v>28</v>
      </c>
      <c r="I43" s="29">
        <v>37</v>
      </c>
      <c r="J43" s="61">
        <f t="shared" si="0"/>
        <v>1.1107584893684545E-2</v>
      </c>
      <c r="K43" s="61">
        <f t="shared" si="1"/>
        <v>8.4299262381454156E-3</v>
      </c>
      <c r="L43" s="32">
        <f t="shared" si="5"/>
        <v>0.60234846080609328</v>
      </c>
      <c r="M43" s="76"/>
    </row>
    <row r="44" spans="1:13" x14ac:dyDescent="0.25">
      <c r="A44" s="29" t="s">
        <v>105</v>
      </c>
      <c r="B44" s="28">
        <v>2.4755893890545</v>
      </c>
      <c r="C44" s="28">
        <v>1.27623960540054</v>
      </c>
      <c r="D44" s="29">
        <v>3767</v>
      </c>
      <c r="E44" s="29">
        <v>1942</v>
      </c>
      <c r="F44" s="29">
        <v>63</v>
      </c>
      <c r="G44" s="29">
        <v>33</v>
      </c>
      <c r="H44" s="29">
        <v>55</v>
      </c>
      <c r="I44" s="29">
        <v>67</v>
      </c>
      <c r="J44" s="61">
        <f t="shared" si="0"/>
        <v>1.6724183700557473E-2</v>
      </c>
      <c r="K44" s="61">
        <f t="shared" si="1"/>
        <v>1.6992790937178166E-2</v>
      </c>
      <c r="L44" s="32">
        <f t="shared" si="5"/>
        <v>0.51552959915051766</v>
      </c>
      <c r="M44" s="76"/>
    </row>
    <row r="45" spans="1:13" x14ac:dyDescent="0.25">
      <c r="A45" s="29" t="s">
        <v>128</v>
      </c>
      <c r="J45" s="61"/>
      <c r="K45" s="61"/>
      <c r="L45" s="32">
        <f>AVERAGE(L37:L44)</f>
        <v>0.58044790981075001</v>
      </c>
      <c r="M45" s="77"/>
    </row>
    <row r="47" spans="1:13" ht="26.5" customHeight="1" x14ac:dyDescent="0.3">
      <c r="A47" s="196" t="s">
        <v>117</v>
      </c>
      <c r="B47" s="196"/>
      <c r="C47" s="196"/>
      <c r="D47" s="196"/>
      <c r="E47" s="196"/>
      <c r="F47" s="196"/>
      <c r="G47" s="196"/>
      <c r="H47" s="196"/>
      <c r="I47" s="196"/>
      <c r="J47" s="196"/>
      <c r="K47" s="196"/>
      <c r="L47" s="196"/>
    </row>
    <row r="48" spans="1:13" x14ac:dyDescent="0.25">
      <c r="A48" s="29" t="s">
        <v>78</v>
      </c>
      <c r="B48" s="28">
        <v>3.7295584658271701</v>
      </c>
      <c r="C48" s="28">
        <v>2.0940553681078802</v>
      </c>
      <c r="D48" s="29">
        <v>244</v>
      </c>
      <c r="E48" s="29">
        <v>137</v>
      </c>
      <c r="F48" s="29">
        <v>1</v>
      </c>
      <c r="G48" s="29">
        <v>0</v>
      </c>
      <c r="H48" s="29">
        <v>1</v>
      </c>
      <c r="I48" s="29">
        <v>1</v>
      </c>
      <c r="J48" s="30">
        <f t="shared" ref="J48:J58" si="6">F48/D48</f>
        <v>4.0983606557377051E-3</v>
      </c>
      <c r="K48" s="30">
        <f t="shared" si="1"/>
        <v>0</v>
      </c>
      <c r="L48" s="32">
        <f>E48/D48</f>
        <v>0.56147540983606559</v>
      </c>
    </row>
    <row r="49" spans="1:12" x14ac:dyDescent="0.25">
      <c r="A49" s="29" t="s">
        <v>79</v>
      </c>
      <c r="B49" s="28">
        <v>3.14872559000163</v>
      </c>
      <c r="C49" s="28">
        <v>2.0634852167486399</v>
      </c>
      <c r="D49" s="29">
        <v>206</v>
      </c>
      <c r="E49" s="29">
        <v>135</v>
      </c>
      <c r="F49" s="29">
        <v>0</v>
      </c>
      <c r="G49" s="29">
        <v>0</v>
      </c>
      <c r="H49" s="29">
        <v>0</v>
      </c>
      <c r="I49" s="29">
        <v>0</v>
      </c>
      <c r="J49" s="30">
        <f t="shared" si="6"/>
        <v>0</v>
      </c>
      <c r="K49" s="30">
        <f t="shared" si="1"/>
        <v>0</v>
      </c>
      <c r="L49" s="32">
        <f>E49/D49</f>
        <v>0.65533980582524276</v>
      </c>
    </row>
    <row r="50" spans="1:12" x14ac:dyDescent="0.25">
      <c r="A50" s="29" t="s">
        <v>80</v>
      </c>
      <c r="B50" s="28">
        <v>7.7036781425282603</v>
      </c>
      <c r="C50" s="28">
        <v>5.1816406553910301</v>
      </c>
      <c r="D50" s="29">
        <v>504</v>
      </c>
      <c r="E50" s="29">
        <v>339</v>
      </c>
      <c r="F50" s="29">
        <v>2</v>
      </c>
      <c r="G50" s="29">
        <v>0</v>
      </c>
      <c r="H50" s="29">
        <v>2</v>
      </c>
      <c r="I50" s="29">
        <v>2</v>
      </c>
      <c r="J50" s="30">
        <f t="shared" si="6"/>
        <v>3.968253968253968E-3</v>
      </c>
      <c r="K50" s="30">
        <f t="shared" si="1"/>
        <v>0</v>
      </c>
      <c r="L50" s="32">
        <f>E50/D50</f>
        <v>0.67261904761904767</v>
      </c>
    </row>
    <row r="51" spans="1:12" x14ac:dyDescent="0.25">
      <c r="A51" s="29" t="s">
        <v>81</v>
      </c>
      <c r="B51" s="28">
        <v>2.35390165466141</v>
      </c>
      <c r="C51" s="28">
        <v>1.29923143276766</v>
      </c>
      <c r="D51" s="29">
        <v>154</v>
      </c>
      <c r="E51" s="29">
        <v>85</v>
      </c>
      <c r="F51" s="29">
        <v>1</v>
      </c>
      <c r="G51" s="29">
        <v>1</v>
      </c>
      <c r="H51" s="29">
        <v>1</v>
      </c>
      <c r="I51" s="29">
        <v>1</v>
      </c>
      <c r="J51" s="30">
        <f t="shared" si="6"/>
        <v>6.4935064935064939E-3</v>
      </c>
      <c r="K51" s="30">
        <f t="shared" si="1"/>
        <v>1.1764705882352941E-2</v>
      </c>
      <c r="L51" s="32">
        <f>E51/D51</f>
        <v>0.55194805194805197</v>
      </c>
    </row>
    <row r="52" spans="1:12" x14ac:dyDescent="0.25">
      <c r="A52" s="29" t="s">
        <v>82</v>
      </c>
      <c r="B52" s="28">
        <v>4.3715316443711902</v>
      </c>
      <c r="C52" s="28">
        <v>2.9805897575258098</v>
      </c>
      <c r="D52" s="29">
        <v>286</v>
      </c>
      <c r="E52" s="29">
        <v>195</v>
      </c>
      <c r="F52" s="29">
        <v>2</v>
      </c>
      <c r="G52" s="29">
        <v>0</v>
      </c>
      <c r="H52" s="29">
        <v>2</v>
      </c>
      <c r="I52" s="29">
        <v>2</v>
      </c>
      <c r="J52" s="30">
        <f t="shared" si="6"/>
        <v>6.993006993006993E-3</v>
      </c>
      <c r="K52" s="30">
        <f t="shared" si="1"/>
        <v>0</v>
      </c>
      <c r="L52" s="32">
        <f>E52/D52</f>
        <v>0.68181818181818177</v>
      </c>
    </row>
    <row r="53" spans="1:12" s="73" customFormat="1" ht="31" customHeight="1" x14ac:dyDescent="0.25">
      <c r="A53" s="195" t="s">
        <v>162</v>
      </c>
      <c r="B53" s="195"/>
      <c r="C53" s="195"/>
      <c r="D53" s="195"/>
      <c r="E53" s="195"/>
      <c r="F53" s="195"/>
      <c r="G53" s="195"/>
      <c r="H53" s="195"/>
      <c r="I53" s="195"/>
      <c r="J53" s="195"/>
      <c r="K53" s="195"/>
      <c r="L53" s="72"/>
    </row>
    <row r="54" spans="1:12" x14ac:dyDescent="0.25">
      <c r="A54" s="29" t="s">
        <v>83</v>
      </c>
      <c r="B54" s="28">
        <v>1.62021802203967</v>
      </c>
      <c r="C54" s="28">
        <v>0.84067916237907603</v>
      </c>
      <c r="D54" s="29">
        <v>106</v>
      </c>
      <c r="E54" s="29">
        <v>55</v>
      </c>
      <c r="F54" s="29">
        <v>1</v>
      </c>
      <c r="G54" s="29">
        <v>1</v>
      </c>
      <c r="H54" s="29">
        <v>1</v>
      </c>
      <c r="I54" s="29">
        <v>1</v>
      </c>
      <c r="J54" s="30">
        <f t="shared" ref="J54:K57" si="7">F54/D54</f>
        <v>9.433962264150943E-3</v>
      </c>
      <c r="K54" s="30">
        <f t="shared" si="7"/>
        <v>1.8181818181818181E-2</v>
      </c>
      <c r="L54" s="32">
        <f>E54/D54</f>
        <v>0.51886792452830188</v>
      </c>
    </row>
    <row r="55" spans="1:12" x14ac:dyDescent="0.25">
      <c r="A55" s="29" t="s">
        <v>84</v>
      </c>
      <c r="B55" s="28">
        <v>1.5743627950008099</v>
      </c>
      <c r="C55" s="28">
        <v>0.794823935340217</v>
      </c>
      <c r="D55" s="29">
        <v>103</v>
      </c>
      <c r="E55" s="29">
        <v>52</v>
      </c>
      <c r="F55" s="29">
        <v>1</v>
      </c>
      <c r="G55" s="29">
        <v>0</v>
      </c>
      <c r="H55" s="29">
        <v>1</v>
      </c>
      <c r="I55" s="29">
        <v>1</v>
      </c>
      <c r="J55" s="30">
        <f t="shared" si="7"/>
        <v>9.7087378640776691E-3</v>
      </c>
      <c r="K55" s="30">
        <f t="shared" si="7"/>
        <v>0</v>
      </c>
      <c r="L55" s="32">
        <f>E55/D55</f>
        <v>0.50485436893203883</v>
      </c>
    </row>
    <row r="56" spans="1:12" x14ac:dyDescent="0.25">
      <c r="A56" s="29" t="s">
        <v>85</v>
      </c>
      <c r="B56" s="28">
        <v>2.2469061249040698</v>
      </c>
      <c r="C56" s="28">
        <v>1.29923143276766</v>
      </c>
      <c r="D56" s="29">
        <v>147</v>
      </c>
      <c r="E56" s="29">
        <v>85</v>
      </c>
      <c r="F56" s="29">
        <v>2</v>
      </c>
      <c r="G56" s="29">
        <v>1</v>
      </c>
      <c r="H56" s="29">
        <v>2</v>
      </c>
      <c r="I56" s="29">
        <v>2</v>
      </c>
      <c r="J56" s="30">
        <f t="shared" si="7"/>
        <v>1.3605442176870748E-2</v>
      </c>
      <c r="K56" s="30">
        <f t="shared" si="7"/>
        <v>1.1764705882352941E-2</v>
      </c>
      <c r="L56" s="32">
        <f>E56/D56</f>
        <v>0.57823129251700678</v>
      </c>
    </row>
    <row r="57" spans="1:12" x14ac:dyDescent="0.25">
      <c r="A57" s="29" t="s">
        <v>86</v>
      </c>
      <c r="B57" s="28">
        <v>1.19223590301033</v>
      </c>
      <c r="C57" s="28">
        <v>0.51969257310706496</v>
      </c>
      <c r="D57" s="29">
        <v>78</v>
      </c>
      <c r="E57" s="29">
        <v>34</v>
      </c>
      <c r="F57" s="29">
        <v>1</v>
      </c>
      <c r="G57" s="29">
        <v>0</v>
      </c>
      <c r="H57" s="29">
        <v>1</v>
      </c>
      <c r="I57" s="29">
        <v>1</v>
      </c>
      <c r="J57" s="30">
        <f t="shared" si="7"/>
        <v>1.282051282051282E-2</v>
      </c>
      <c r="K57" s="30">
        <f t="shared" si="7"/>
        <v>0</v>
      </c>
      <c r="L57" s="32">
        <f>E57/D57</f>
        <v>0.4358974358974359</v>
      </c>
    </row>
    <row r="58" spans="1:12" x14ac:dyDescent="0.25">
      <c r="A58" s="29" t="s">
        <v>87</v>
      </c>
      <c r="B58" s="28">
        <v>1.4062269625249999</v>
      </c>
      <c r="C58" s="28">
        <v>0.82539408669945602</v>
      </c>
      <c r="D58" s="29">
        <v>92</v>
      </c>
      <c r="E58" s="29">
        <v>54</v>
      </c>
      <c r="F58" s="29">
        <v>0</v>
      </c>
      <c r="G58" s="29">
        <v>0</v>
      </c>
      <c r="H58" s="29">
        <v>0</v>
      </c>
      <c r="I58" s="29">
        <v>0</v>
      </c>
      <c r="J58" s="30">
        <f t="shared" si="6"/>
        <v>0</v>
      </c>
      <c r="K58" s="30">
        <f t="shared" si="1"/>
        <v>0</v>
      </c>
      <c r="L58" s="32">
        <f>E58/D58</f>
        <v>0.58695652173913049</v>
      </c>
    </row>
  </sheetData>
  <mergeCells count="7">
    <mergeCell ref="A53:K53"/>
    <mergeCell ref="A47:L47"/>
    <mergeCell ref="A1:L1"/>
    <mergeCell ref="A4:L4"/>
    <mergeCell ref="A15:L15"/>
    <mergeCell ref="A21:L21"/>
    <mergeCell ref="D2:G2"/>
  </mergeCells>
  <printOptions horizontalCentered="1" verticalCentered="1"/>
  <pageMargins left="0.28749999999999998" right="0.28749999999999998" top="0.302777778" bottom="0.55277777777777803" header="3.7499999999999999E-2" footer="3.7499999999999999E-2"/>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workbookViewId="0">
      <selection sqref="A1:F1"/>
    </sheetView>
  </sheetViews>
  <sheetFormatPr defaultColWidth="11.453125" defaultRowHeight="15.5" x14ac:dyDescent="0.35"/>
  <cols>
    <col min="1" max="1" width="14" style="97" bestFit="1" customWidth="1"/>
    <col min="2" max="2" width="11.453125" style="98"/>
    <col min="3" max="16384" width="11.453125" style="97"/>
  </cols>
  <sheetData>
    <row r="1" spans="1:6" s="101" customFormat="1" ht="118" customHeight="1" thickBot="1" x14ac:dyDescent="0.3">
      <c r="A1" s="240" t="s">
        <v>270</v>
      </c>
      <c r="B1" s="205"/>
      <c r="C1" s="205"/>
      <c r="D1" s="205"/>
      <c r="E1" s="205"/>
      <c r="F1" s="205"/>
    </row>
    <row r="2" spans="1:6" s="101" customFormat="1" ht="16" thickBot="1" x14ac:dyDescent="0.3">
      <c r="A2" s="103"/>
      <c r="B2" s="207" t="s">
        <v>166</v>
      </c>
      <c r="C2" s="206" t="s">
        <v>168</v>
      </c>
      <c r="D2" s="206"/>
      <c r="E2" s="103"/>
      <c r="F2" s="103"/>
    </row>
    <row r="3" spans="1:6" ht="16" thickBot="1" x14ac:dyDescent="0.4">
      <c r="A3" s="102" t="s">
        <v>167</v>
      </c>
      <c r="B3" s="208"/>
      <c r="C3" s="102" t="s">
        <v>169</v>
      </c>
      <c r="D3" s="102" t="s">
        <v>170</v>
      </c>
      <c r="E3" s="102" t="s">
        <v>165</v>
      </c>
      <c r="F3" s="102" t="s">
        <v>164</v>
      </c>
    </row>
    <row r="4" spans="1:6" ht="16" thickBot="1" x14ac:dyDescent="0.4">
      <c r="A4" s="210" t="s">
        <v>173</v>
      </c>
      <c r="B4" s="210"/>
      <c r="C4" s="210"/>
      <c r="D4" s="210"/>
      <c r="E4" s="210"/>
      <c r="F4" s="210"/>
    </row>
    <row r="5" spans="1:6" x14ac:dyDescent="0.35">
      <c r="A5" s="209" t="s">
        <v>48</v>
      </c>
      <c r="B5" s="99">
        <v>1</v>
      </c>
      <c r="C5" s="99">
        <v>76</v>
      </c>
      <c r="D5" s="99">
        <v>98</v>
      </c>
      <c r="E5" s="100">
        <v>5.5560234830759302E-2</v>
      </c>
      <c r="F5" s="100">
        <v>9.41255743015217E-2</v>
      </c>
    </row>
    <row r="6" spans="1:6" x14ac:dyDescent="0.35">
      <c r="A6" s="202"/>
      <c r="B6" s="99">
        <v>2</v>
      </c>
      <c r="C6" s="99">
        <v>80</v>
      </c>
      <c r="D6" s="99">
        <v>119</v>
      </c>
      <c r="E6" s="100">
        <v>3.4576404116412802E-3</v>
      </c>
      <c r="F6" s="100">
        <v>8.1622986766613694E-3</v>
      </c>
    </row>
    <row r="7" spans="1:6" x14ac:dyDescent="0.35">
      <c r="A7" s="202"/>
      <c r="B7" s="99">
        <v>3</v>
      </c>
      <c r="C7" s="99">
        <v>36</v>
      </c>
      <c r="D7" s="99">
        <v>123</v>
      </c>
      <c r="E7" s="100">
        <v>1.25043737010301E-12</v>
      </c>
      <c r="F7" s="100">
        <v>1.0003498960824001E-11</v>
      </c>
    </row>
    <row r="8" spans="1:6" x14ac:dyDescent="0.35">
      <c r="A8" s="202"/>
      <c r="B8" s="99">
        <v>4</v>
      </c>
      <c r="C8" s="99">
        <v>22</v>
      </c>
      <c r="D8" s="99">
        <v>119</v>
      </c>
      <c r="E8" s="100">
        <v>1.32722911668642E-17</v>
      </c>
      <c r="F8" s="100">
        <v>2.12356658669827E-16</v>
      </c>
    </row>
    <row r="9" spans="1:6" x14ac:dyDescent="0.35">
      <c r="A9" s="203" t="s">
        <v>52</v>
      </c>
      <c r="B9" s="99">
        <v>1</v>
      </c>
      <c r="C9" s="99">
        <v>104</v>
      </c>
      <c r="D9" s="99">
        <v>137</v>
      </c>
      <c r="E9" s="100">
        <v>1.9526453153965E-2</v>
      </c>
      <c r="F9" s="100">
        <v>3.6997490186460098E-2</v>
      </c>
    </row>
    <row r="10" spans="1:6" x14ac:dyDescent="0.35">
      <c r="A10" s="202"/>
      <c r="B10" s="99">
        <v>2</v>
      </c>
      <c r="C10" s="99">
        <v>79</v>
      </c>
      <c r="D10" s="99">
        <v>164</v>
      </c>
      <c r="E10" s="100">
        <v>2.62252890084708E-8</v>
      </c>
      <c r="F10" s="100">
        <v>1.51057664688792E-7</v>
      </c>
    </row>
    <row r="11" spans="1:6" x14ac:dyDescent="0.35">
      <c r="A11" s="202"/>
      <c r="B11" s="99">
        <v>3</v>
      </c>
      <c r="C11" s="99">
        <v>33</v>
      </c>
      <c r="D11" s="99">
        <v>158</v>
      </c>
      <c r="E11" s="100">
        <v>4.6083120549038397E-21</v>
      </c>
      <c r="F11" s="100">
        <v>8.2949616988269099E-20</v>
      </c>
    </row>
    <row r="12" spans="1:6" x14ac:dyDescent="0.35">
      <c r="A12" s="202"/>
      <c r="B12" s="99">
        <v>4</v>
      </c>
      <c r="C12" s="99">
        <v>25</v>
      </c>
      <c r="D12" s="99">
        <v>125</v>
      </c>
      <c r="E12" s="100">
        <v>1.7052870296803701E-17</v>
      </c>
      <c r="F12" s="100">
        <v>2.4556133227397399E-16</v>
      </c>
    </row>
    <row r="13" spans="1:6" x14ac:dyDescent="0.35">
      <c r="A13" s="203" t="s">
        <v>53</v>
      </c>
      <c r="B13" s="99">
        <v>1</v>
      </c>
      <c r="C13" s="99">
        <v>54</v>
      </c>
      <c r="D13" s="99">
        <v>45</v>
      </c>
      <c r="E13" s="100">
        <v>0.84256005448118898</v>
      </c>
      <c r="F13" s="100">
        <v>0.85442709750205104</v>
      </c>
    </row>
    <row r="14" spans="1:6" x14ac:dyDescent="0.35">
      <c r="A14" s="202"/>
      <c r="B14" s="99">
        <v>2</v>
      </c>
      <c r="C14" s="99">
        <v>31</v>
      </c>
      <c r="D14" s="99">
        <v>66</v>
      </c>
      <c r="E14" s="100">
        <v>2.45078974481651E-4</v>
      </c>
      <c r="F14" s="100">
        <v>7.2023208827260799E-4</v>
      </c>
    </row>
    <row r="15" spans="1:6" x14ac:dyDescent="0.35">
      <c r="A15" s="202"/>
      <c r="B15" s="99">
        <v>3</v>
      </c>
      <c r="C15" s="99">
        <v>8</v>
      </c>
      <c r="D15" s="99">
        <v>51</v>
      </c>
      <c r="E15" s="100">
        <v>4.5261955832626304E-9</v>
      </c>
      <c r="F15" s="100">
        <v>2.7157173499575799E-8</v>
      </c>
    </row>
    <row r="16" spans="1:6" x14ac:dyDescent="0.35">
      <c r="A16" s="202"/>
      <c r="B16" s="99">
        <v>4</v>
      </c>
      <c r="C16" s="99">
        <v>6</v>
      </c>
      <c r="D16" s="99">
        <v>48</v>
      </c>
      <c r="E16" s="100">
        <v>1.6282650783239199E-9</v>
      </c>
      <c r="F16" s="100">
        <v>1.06577350581202E-8</v>
      </c>
    </row>
    <row r="17" spans="1:6" x14ac:dyDescent="0.35">
      <c r="A17" s="203" t="s">
        <v>95</v>
      </c>
      <c r="B17" s="99">
        <v>1</v>
      </c>
      <c r="C17" s="99">
        <v>139</v>
      </c>
      <c r="D17" s="99">
        <v>136</v>
      </c>
      <c r="E17" s="100">
        <v>0.59527663723735902</v>
      </c>
      <c r="F17" s="100">
        <v>0.66449485086961002</v>
      </c>
    </row>
    <row r="18" spans="1:6" x14ac:dyDescent="0.35">
      <c r="A18" s="202"/>
      <c r="B18" s="99">
        <v>2</v>
      </c>
      <c r="C18" s="99">
        <v>89</v>
      </c>
      <c r="D18" s="99">
        <v>156</v>
      </c>
      <c r="E18" s="100">
        <v>1.11111632948178E-5</v>
      </c>
      <c r="F18" s="100">
        <v>4.2105460906678198E-5</v>
      </c>
    </row>
    <row r="19" spans="1:6" x14ac:dyDescent="0.35">
      <c r="A19" s="202"/>
      <c r="B19" s="99">
        <v>3</v>
      </c>
      <c r="C19" s="99">
        <v>21</v>
      </c>
      <c r="D19" s="99">
        <v>104</v>
      </c>
      <c r="E19" s="100">
        <v>1.04790037949214E-14</v>
      </c>
      <c r="F19" s="100">
        <v>1.07784039033477E-13</v>
      </c>
    </row>
    <row r="20" spans="1:6" x14ac:dyDescent="0.35">
      <c r="A20" s="202"/>
      <c r="B20" s="99">
        <v>4</v>
      </c>
      <c r="C20" s="99">
        <v>7</v>
      </c>
      <c r="D20" s="99">
        <v>121</v>
      </c>
      <c r="E20" s="100">
        <v>2.94534775163024E-28</v>
      </c>
      <c r="F20" s="100">
        <v>1.06032519058689E-26</v>
      </c>
    </row>
    <row r="21" spans="1:6" x14ac:dyDescent="0.35">
      <c r="A21" s="203" t="s">
        <v>94</v>
      </c>
      <c r="B21" s="99">
        <v>1</v>
      </c>
      <c r="C21" s="99">
        <v>30</v>
      </c>
      <c r="D21" s="99">
        <v>24</v>
      </c>
      <c r="E21" s="100">
        <v>0.829554529389951</v>
      </c>
      <c r="F21" s="100">
        <v>0.84720462575995004</v>
      </c>
    </row>
    <row r="22" spans="1:6" x14ac:dyDescent="0.35">
      <c r="A22" s="202"/>
      <c r="B22" s="99">
        <v>2</v>
      </c>
      <c r="C22" s="99">
        <v>16</v>
      </c>
      <c r="D22" s="99">
        <v>19</v>
      </c>
      <c r="E22" s="100">
        <v>0.36793940042843998</v>
      </c>
      <c r="F22" s="100">
        <v>0.44152728051412798</v>
      </c>
    </row>
    <row r="23" spans="1:6" x14ac:dyDescent="0.35">
      <c r="A23" s="202"/>
      <c r="B23" s="99">
        <v>3</v>
      </c>
      <c r="C23" s="99">
        <v>2</v>
      </c>
      <c r="D23" s="99">
        <v>14</v>
      </c>
      <c r="E23" s="100">
        <v>2.0904541015625E-3</v>
      </c>
      <c r="F23" s="100">
        <v>5.1021252648305098E-3</v>
      </c>
    </row>
    <row r="24" spans="1:6" x14ac:dyDescent="0.35">
      <c r="A24" s="202"/>
      <c r="B24" s="99">
        <v>4</v>
      </c>
      <c r="C24" s="99">
        <v>3</v>
      </c>
      <c r="D24" s="99">
        <v>28</v>
      </c>
      <c r="E24" s="100">
        <v>2.3245811462402399E-6</v>
      </c>
      <c r="F24" s="100">
        <v>1.04606151580811E-5</v>
      </c>
    </row>
    <row r="25" spans="1:6" x14ac:dyDescent="0.35">
      <c r="A25" s="203" t="s">
        <v>93</v>
      </c>
      <c r="B25" s="99">
        <v>1</v>
      </c>
      <c r="C25" s="99">
        <v>41</v>
      </c>
      <c r="D25" s="99">
        <v>37</v>
      </c>
      <c r="E25" s="100">
        <v>0.71420664099846298</v>
      </c>
      <c r="F25" s="100">
        <v>0.74525910365057002</v>
      </c>
    </row>
    <row r="26" spans="1:6" x14ac:dyDescent="0.35">
      <c r="A26" s="202"/>
      <c r="B26" s="99">
        <v>2</v>
      </c>
      <c r="C26" s="99">
        <v>24</v>
      </c>
      <c r="D26" s="99">
        <v>37</v>
      </c>
      <c r="E26" s="100">
        <v>6.1865721269046402E-2</v>
      </c>
      <c r="F26" s="100">
        <v>0.102272727272727</v>
      </c>
    </row>
    <row r="27" spans="1:6" x14ac:dyDescent="0.35">
      <c r="A27" s="202"/>
      <c r="B27" s="99">
        <v>3</v>
      </c>
      <c r="C27" s="99">
        <v>5</v>
      </c>
      <c r="D27" s="99">
        <v>26</v>
      </c>
      <c r="E27" s="100">
        <v>9.6097588539123996E-5</v>
      </c>
      <c r="F27" s="100">
        <v>3.1450119885531499E-4</v>
      </c>
    </row>
    <row r="28" spans="1:6" x14ac:dyDescent="0.35">
      <c r="A28" s="202"/>
      <c r="B28" s="99">
        <v>4</v>
      </c>
      <c r="C28" s="99">
        <v>7</v>
      </c>
      <c r="D28" s="99">
        <v>31</v>
      </c>
      <c r="E28" s="100">
        <v>5.8083503972739002E-5</v>
      </c>
      <c r="F28" s="100">
        <v>1.99143442192248E-4</v>
      </c>
    </row>
    <row r="29" spans="1:6" x14ac:dyDescent="0.35">
      <c r="A29" s="204" t="s">
        <v>194</v>
      </c>
      <c r="B29" s="204"/>
      <c r="C29" s="204"/>
      <c r="D29" s="204"/>
      <c r="E29" s="204"/>
      <c r="F29" s="204"/>
    </row>
    <row r="30" spans="1:6" x14ac:dyDescent="0.35">
      <c r="A30" s="201" t="s">
        <v>0</v>
      </c>
      <c r="B30" s="99">
        <v>1</v>
      </c>
      <c r="C30" s="99">
        <v>66</v>
      </c>
      <c r="D30" s="99">
        <v>107</v>
      </c>
      <c r="E30" s="100">
        <v>1.1310852881624401E-3</v>
      </c>
      <c r="F30" s="100">
        <v>2.96138693627984E-3</v>
      </c>
    </row>
    <row r="31" spans="1:6" x14ac:dyDescent="0.35">
      <c r="A31" s="202"/>
      <c r="B31" s="99">
        <v>2</v>
      </c>
      <c r="C31" s="99">
        <v>34</v>
      </c>
      <c r="D31" s="99">
        <v>109</v>
      </c>
      <c r="E31" s="100">
        <v>1.16525279600717E-10</v>
      </c>
      <c r="F31" s="100">
        <v>7.9903048869062995E-10</v>
      </c>
    </row>
    <row r="32" spans="1:6" x14ac:dyDescent="0.35">
      <c r="A32" s="202"/>
      <c r="B32" s="99">
        <v>3</v>
      </c>
      <c r="C32" s="99">
        <v>5</v>
      </c>
      <c r="D32" s="99">
        <v>92</v>
      </c>
      <c r="E32" s="100">
        <v>4.2953828436791901E-22</v>
      </c>
      <c r="F32" s="100">
        <v>8.8362161355686206E-21</v>
      </c>
    </row>
    <row r="33" spans="1:6" x14ac:dyDescent="0.35">
      <c r="A33" s="202"/>
      <c r="B33" s="99">
        <v>4</v>
      </c>
      <c r="C33" s="99">
        <v>11</v>
      </c>
      <c r="D33" s="99">
        <v>117</v>
      </c>
      <c r="E33" s="100">
        <v>7.8783963187517607E-24</v>
      </c>
      <c r="F33" s="100">
        <v>1.8908151165004201E-22</v>
      </c>
    </row>
    <row r="34" spans="1:6" x14ac:dyDescent="0.35">
      <c r="A34" s="201" t="s">
        <v>1</v>
      </c>
      <c r="B34" s="99">
        <v>1</v>
      </c>
      <c r="C34" s="99">
        <v>42</v>
      </c>
      <c r="D34" s="99">
        <v>76</v>
      </c>
      <c r="E34" s="100">
        <v>1.12133252586794E-3</v>
      </c>
      <c r="F34" s="100">
        <v>2.96138693627984E-3</v>
      </c>
    </row>
    <row r="35" spans="1:6" x14ac:dyDescent="0.35">
      <c r="A35" s="202"/>
      <c r="B35" s="99">
        <v>2</v>
      </c>
      <c r="C35" s="99">
        <v>17</v>
      </c>
      <c r="D35" s="99">
        <v>53</v>
      </c>
      <c r="E35" s="100">
        <v>9.5998462001607193E-6</v>
      </c>
      <c r="F35" s="100">
        <v>3.73615635898147E-5</v>
      </c>
    </row>
    <row r="36" spans="1:6" x14ac:dyDescent="0.35">
      <c r="A36" s="202"/>
      <c r="B36" s="99">
        <v>3</v>
      </c>
      <c r="C36" s="99">
        <v>4</v>
      </c>
      <c r="D36" s="99">
        <v>58</v>
      </c>
      <c r="E36" s="100">
        <v>1.2958796362372301E-13</v>
      </c>
      <c r="F36" s="100">
        <v>1.16629167261351E-12</v>
      </c>
    </row>
    <row r="37" spans="1:6" x14ac:dyDescent="0.35">
      <c r="A37" s="202"/>
      <c r="B37" s="99">
        <v>4</v>
      </c>
      <c r="C37" s="99">
        <v>7</v>
      </c>
      <c r="D37" s="99">
        <v>60</v>
      </c>
      <c r="E37" s="100">
        <v>6.6401841165332301E-12</v>
      </c>
      <c r="F37" s="100">
        <v>4.7809325639039299E-11</v>
      </c>
    </row>
    <row r="38" spans="1:6" x14ac:dyDescent="0.35">
      <c r="A38" s="201" t="s">
        <v>2</v>
      </c>
      <c r="B38" s="99">
        <v>1</v>
      </c>
      <c r="C38" s="99">
        <v>92</v>
      </c>
      <c r="D38" s="99">
        <v>124</v>
      </c>
      <c r="E38" s="100">
        <v>1.7338629884965099E-2</v>
      </c>
      <c r="F38" s="100">
        <v>3.4677259769930198E-2</v>
      </c>
    </row>
    <row r="39" spans="1:6" x14ac:dyDescent="0.35">
      <c r="A39" s="202"/>
      <c r="B39" s="99">
        <v>2</v>
      </c>
      <c r="C39" s="99">
        <v>48</v>
      </c>
      <c r="D39" s="99">
        <v>108</v>
      </c>
      <c r="E39" s="100">
        <v>8.7401304430386598E-7</v>
      </c>
      <c r="F39" s="100">
        <v>4.1952626126585603E-6</v>
      </c>
    </row>
    <row r="40" spans="1:6" x14ac:dyDescent="0.35">
      <c r="A40" s="202"/>
      <c r="B40" s="99">
        <v>3</v>
      </c>
      <c r="C40" s="99">
        <v>8</v>
      </c>
      <c r="D40" s="99">
        <v>111</v>
      </c>
      <c r="E40" s="100">
        <v>1.26979401704169E-24</v>
      </c>
      <c r="F40" s="100">
        <v>3.6570067690800698E-23</v>
      </c>
    </row>
    <row r="41" spans="1:6" x14ac:dyDescent="0.35">
      <c r="A41" s="202"/>
      <c r="B41" s="99">
        <v>4</v>
      </c>
      <c r="C41" s="99">
        <v>3</v>
      </c>
      <c r="D41" s="99">
        <v>113</v>
      </c>
      <c r="E41" s="100">
        <v>3.1326093139809201E-30</v>
      </c>
      <c r="F41" s="100">
        <v>1.5036524707108401E-28</v>
      </c>
    </row>
    <row r="42" spans="1:6" x14ac:dyDescent="0.35">
      <c r="A42" s="201" t="s">
        <v>92</v>
      </c>
      <c r="B42" s="99">
        <v>1</v>
      </c>
      <c r="C42" s="99">
        <v>11</v>
      </c>
      <c r="D42" s="99">
        <v>15</v>
      </c>
      <c r="E42" s="100">
        <v>0.27859854698181202</v>
      </c>
      <c r="F42" s="100">
        <v>0.364710825139826</v>
      </c>
    </row>
    <row r="43" spans="1:6" x14ac:dyDescent="0.35">
      <c r="A43" s="202"/>
      <c r="B43" s="99">
        <v>2</v>
      </c>
      <c r="C43" s="99">
        <v>7</v>
      </c>
      <c r="D43" s="99">
        <v>14</v>
      </c>
      <c r="E43" s="100">
        <v>9.4623565673828097E-2</v>
      </c>
      <c r="F43" s="100">
        <v>0.14495524954288599</v>
      </c>
    </row>
    <row r="44" spans="1:6" x14ac:dyDescent="0.35">
      <c r="A44" s="202"/>
      <c r="B44" s="99">
        <v>3</v>
      </c>
      <c r="C44" s="99">
        <v>3</v>
      </c>
      <c r="D44" s="99">
        <v>11</v>
      </c>
      <c r="E44" s="100">
        <v>2.86865234375E-2</v>
      </c>
      <c r="F44" s="100">
        <v>5.29597355769231E-2</v>
      </c>
    </row>
    <row r="45" spans="1:6" x14ac:dyDescent="0.35">
      <c r="A45" s="202"/>
      <c r="B45" s="99">
        <v>4</v>
      </c>
      <c r="C45" s="99">
        <v>5</v>
      </c>
      <c r="D45" s="99">
        <v>12</v>
      </c>
      <c r="E45" s="100">
        <v>7.17315673828125E-2</v>
      </c>
      <c r="F45" s="100">
        <v>0.11606006408005599</v>
      </c>
    </row>
    <row r="46" spans="1:6" x14ac:dyDescent="0.35">
      <c r="A46" s="201" t="s">
        <v>91</v>
      </c>
      <c r="B46" s="99">
        <v>1</v>
      </c>
      <c r="C46" s="99">
        <v>5</v>
      </c>
      <c r="D46" s="99">
        <v>10</v>
      </c>
      <c r="E46" s="100">
        <v>0.15087890625</v>
      </c>
      <c r="F46" s="100">
        <v>0.21946022727272699</v>
      </c>
    </row>
    <row r="47" spans="1:6" x14ac:dyDescent="0.35">
      <c r="A47" s="202"/>
      <c r="B47" s="99">
        <v>2</v>
      </c>
      <c r="C47" s="99">
        <v>5</v>
      </c>
      <c r="D47" s="99">
        <v>5</v>
      </c>
      <c r="E47" s="100">
        <v>0.623046875</v>
      </c>
      <c r="F47" s="100">
        <v>0.6796875</v>
      </c>
    </row>
    <row r="48" spans="1:6" x14ac:dyDescent="0.35">
      <c r="A48" s="202"/>
      <c r="B48" s="99">
        <v>3</v>
      </c>
      <c r="C48" s="99">
        <v>3</v>
      </c>
      <c r="D48" s="99">
        <v>7</v>
      </c>
      <c r="E48" s="100">
        <v>0.171875</v>
      </c>
      <c r="F48" s="100">
        <v>0.24264705882352899</v>
      </c>
    </row>
    <row r="49" spans="1:6" x14ac:dyDescent="0.35">
      <c r="A49" s="202"/>
      <c r="B49" s="99">
        <v>4</v>
      </c>
      <c r="C49" s="99">
        <v>0</v>
      </c>
      <c r="D49" s="99">
        <v>10</v>
      </c>
      <c r="E49" s="100">
        <v>9.765625E-4</v>
      </c>
      <c r="F49" s="100">
        <v>2.6533018867924501E-3</v>
      </c>
    </row>
    <row r="50" spans="1:6" x14ac:dyDescent="0.35">
      <c r="A50" s="201" t="s">
        <v>90</v>
      </c>
      <c r="B50" s="99">
        <v>1</v>
      </c>
      <c r="C50" s="99">
        <v>5</v>
      </c>
      <c r="D50" s="99">
        <v>9</v>
      </c>
      <c r="E50" s="100">
        <v>0.21197509765625</v>
      </c>
      <c r="F50" s="100">
        <v>0.29457634823546502</v>
      </c>
    </row>
    <row r="51" spans="1:6" x14ac:dyDescent="0.35">
      <c r="A51" s="202"/>
      <c r="B51" s="99">
        <v>2</v>
      </c>
      <c r="C51" s="99">
        <v>5</v>
      </c>
      <c r="D51" s="99">
        <v>13</v>
      </c>
      <c r="E51" s="100">
        <v>4.8126220703125E-2</v>
      </c>
      <c r="F51" s="100">
        <v>8.2502092633928603E-2</v>
      </c>
    </row>
    <row r="52" spans="1:6" x14ac:dyDescent="0.35">
      <c r="A52" s="202"/>
      <c r="B52" s="99">
        <v>3</v>
      </c>
      <c r="C52" s="99">
        <v>1</v>
      </c>
      <c r="D52" s="99">
        <v>7</v>
      </c>
      <c r="E52" s="100">
        <v>3.515625E-2</v>
      </c>
      <c r="F52" s="100">
        <v>6.1737804878048801E-2</v>
      </c>
    </row>
    <row r="53" spans="1:6" x14ac:dyDescent="0.35">
      <c r="A53" s="202"/>
      <c r="B53" s="99">
        <v>4</v>
      </c>
      <c r="C53" s="99">
        <v>3</v>
      </c>
      <c r="D53" s="99">
        <v>3</v>
      </c>
      <c r="E53" s="100">
        <v>0.65625</v>
      </c>
      <c r="F53" s="100">
        <v>0.69485294117647101</v>
      </c>
    </row>
    <row r="54" spans="1:6" x14ac:dyDescent="0.35">
      <c r="A54" s="204" t="s">
        <v>196</v>
      </c>
      <c r="B54" s="204"/>
      <c r="C54" s="204"/>
      <c r="D54" s="204"/>
      <c r="E54" s="204"/>
      <c r="F54" s="204"/>
    </row>
    <row r="55" spans="1:6" x14ac:dyDescent="0.35">
      <c r="A55" s="201" t="s">
        <v>7</v>
      </c>
      <c r="B55" s="99">
        <v>1</v>
      </c>
      <c r="C55" s="99">
        <v>13</v>
      </c>
      <c r="D55" s="99">
        <v>16</v>
      </c>
      <c r="E55" s="100">
        <v>0.35553555190563202</v>
      </c>
      <c r="F55" s="100">
        <v>0.43022789474294998</v>
      </c>
    </row>
    <row r="56" spans="1:6" x14ac:dyDescent="0.35">
      <c r="A56" s="202"/>
      <c r="B56" s="99">
        <v>2</v>
      </c>
      <c r="C56" s="99">
        <v>4</v>
      </c>
      <c r="D56" s="99">
        <v>10</v>
      </c>
      <c r="E56" s="100">
        <v>8.978271484375E-2</v>
      </c>
      <c r="F56" s="100">
        <v>0.14026520839579201</v>
      </c>
    </row>
    <row r="57" spans="1:6" x14ac:dyDescent="0.35">
      <c r="A57" s="202"/>
      <c r="B57" s="99">
        <v>3</v>
      </c>
      <c r="C57" s="99">
        <v>1</v>
      </c>
      <c r="D57" s="99">
        <v>12</v>
      </c>
      <c r="E57" s="100">
        <v>1.708984375E-3</v>
      </c>
      <c r="F57" s="100">
        <v>4.3174342105263197E-3</v>
      </c>
    </row>
    <row r="58" spans="1:6" x14ac:dyDescent="0.35">
      <c r="A58" s="202"/>
      <c r="B58" s="99">
        <v>4</v>
      </c>
      <c r="C58" s="99">
        <v>3</v>
      </c>
      <c r="D58" s="99">
        <v>14</v>
      </c>
      <c r="E58" s="100">
        <v>6.3629150390625E-3</v>
      </c>
      <c r="F58" s="100">
        <v>1.45438058035714E-2</v>
      </c>
    </row>
    <row r="59" spans="1:6" x14ac:dyDescent="0.35">
      <c r="A59" s="201" t="s">
        <v>17</v>
      </c>
      <c r="B59" s="99">
        <v>1</v>
      </c>
      <c r="C59" s="99">
        <v>7</v>
      </c>
      <c r="D59" s="99">
        <v>5</v>
      </c>
      <c r="E59" s="100">
        <v>0.80615234375</v>
      </c>
      <c r="F59" s="100">
        <v>0.82918526785714297</v>
      </c>
    </row>
    <row r="60" spans="1:6" x14ac:dyDescent="0.35">
      <c r="A60" s="202"/>
      <c r="B60" s="99">
        <v>2</v>
      </c>
      <c r="C60" s="99">
        <v>2</v>
      </c>
      <c r="D60" s="99">
        <v>4</v>
      </c>
      <c r="E60" s="100">
        <v>0.34375</v>
      </c>
      <c r="F60" s="100">
        <v>0.42307692307692302</v>
      </c>
    </row>
    <row r="61" spans="1:6" x14ac:dyDescent="0.35">
      <c r="A61" s="202"/>
      <c r="B61" s="99">
        <v>3</v>
      </c>
      <c r="C61" s="99">
        <v>1</v>
      </c>
      <c r="D61" s="99">
        <v>5</v>
      </c>
      <c r="E61" s="100">
        <v>0.109375</v>
      </c>
      <c r="F61" s="100">
        <v>0.1640625</v>
      </c>
    </row>
    <row r="62" spans="1:6" x14ac:dyDescent="0.35">
      <c r="A62" s="202"/>
      <c r="B62" s="99">
        <v>4</v>
      </c>
      <c r="C62" s="99">
        <v>2</v>
      </c>
      <c r="D62" s="99">
        <v>10</v>
      </c>
      <c r="E62" s="100">
        <v>1.9287109375E-2</v>
      </c>
      <c r="F62" s="100">
        <v>3.6997490186460098E-2</v>
      </c>
    </row>
    <row r="63" spans="1:6" x14ac:dyDescent="0.35">
      <c r="A63" s="201" t="s">
        <v>22</v>
      </c>
      <c r="B63" s="99">
        <v>1</v>
      </c>
      <c r="C63" s="99">
        <v>17</v>
      </c>
      <c r="D63" s="99">
        <v>23</v>
      </c>
      <c r="E63" s="100">
        <v>0.21479525392169399</v>
      </c>
      <c r="F63" s="100">
        <v>0.29457634823546502</v>
      </c>
    </row>
    <row r="64" spans="1:6" x14ac:dyDescent="0.35">
      <c r="A64" s="202"/>
      <c r="B64" s="99">
        <v>2</v>
      </c>
      <c r="C64" s="99">
        <v>8</v>
      </c>
      <c r="D64" s="99">
        <v>23</v>
      </c>
      <c r="E64" s="100">
        <v>5.3369202651083599E-3</v>
      </c>
      <c r="F64" s="100">
        <v>1.2395427712509699E-2</v>
      </c>
    </row>
    <row r="65" spans="1:6" x14ac:dyDescent="0.35">
      <c r="A65" s="202"/>
      <c r="B65" s="99">
        <v>3</v>
      </c>
      <c r="C65" s="99">
        <v>3</v>
      </c>
      <c r="D65" s="99">
        <v>26</v>
      </c>
      <c r="E65" s="100">
        <v>7.6182186603546498E-6</v>
      </c>
      <c r="F65" s="100">
        <v>3.0472874641418599E-5</v>
      </c>
    </row>
    <row r="66" spans="1:6" x14ac:dyDescent="0.35">
      <c r="A66" s="202"/>
      <c r="B66" s="99">
        <v>4</v>
      </c>
      <c r="C66" s="99">
        <v>1</v>
      </c>
      <c r="D66" s="99">
        <v>23</v>
      </c>
      <c r="E66" s="100">
        <v>1.4901161193847701E-6</v>
      </c>
      <c r="F66" s="100">
        <v>6.9218297158518202E-6</v>
      </c>
    </row>
    <row r="67" spans="1:6" x14ac:dyDescent="0.35">
      <c r="A67" s="201" t="s">
        <v>26</v>
      </c>
      <c r="B67" s="99">
        <v>1</v>
      </c>
      <c r="C67" s="99">
        <v>12</v>
      </c>
      <c r="D67" s="99">
        <v>17</v>
      </c>
      <c r="E67" s="100">
        <v>0.22912915982306001</v>
      </c>
      <c r="F67" s="100">
        <v>0.30836073845346401</v>
      </c>
    </row>
    <row r="68" spans="1:6" x14ac:dyDescent="0.35">
      <c r="A68" s="203"/>
      <c r="B68" s="99">
        <v>2</v>
      </c>
      <c r="C68" s="99">
        <v>4</v>
      </c>
      <c r="D68" s="99">
        <v>7</v>
      </c>
      <c r="E68" s="100">
        <v>0.2744140625</v>
      </c>
      <c r="F68" s="100">
        <v>0.36252866972477099</v>
      </c>
    </row>
    <row r="69" spans="1:6" x14ac:dyDescent="0.35">
      <c r="A69" s="203"/>
      <c r="B69" s="99">
        <v>3</v>
      </c>
      <c r="C69" s="99">
        <v>0</v>
      </c>
      <c r="D69" s="99">
        <v>13</v>
      </c>
      <c r="E69" s="100">
        <v>1.220703125E-4</v>
      </c>
      <c r="F69" s="100">
        <v>3.8213315217391301E-4</v>
      </c>
    </row>
    <row r="70" spans="1:6" x14ac:dyDescent="0.35">
      <c r="A70" s="203"/>
      <c r="B70" s="99">
        <v>4</v>
      </c>
      <c r="C70" s="99">
        <v>0</v>
      </c>
      <c r="D70" s="99">
        <v>9</v>
      </c>
      <c r="E70" s="100">
        <v>1.953125E-3</v>
      </c>
      <c r="F70" s="100">
        <v>4.8491379310344898E-3</v>
      </c>
    </row>
    <row r="71" spans="1:6" x14ac:dyDescent="0.35">
      <c r="A71" s="201" t="s">
        <v>31</v>
      </c>
      <c r="B71" s="99">
        <v>1</v>
      </c>
      <c r="C71" s="99">
        <v>15</v>
      </c>
      <c r="D71" s="99">
        <v>14</v>
      </c>
      <c r="E71" s="100">
        <v>0.64446444809436798</v>
      </c>
      <c r="F71" s="100">
        <v>0.68742874463399195</v>
      </c>
    </row>
    <row r="72" spans="1:6" x14ac:dyDescent="0.35">
      <c r="A72" s="202"/>
      <c r="B72" s="99">
        <v>2</v>
      </c>
      <c r="C72" s="99">
        <v>4</v>
      </c>
      <c r="D72" s="99">
        <v>11</v>
      </c>
      <c r="E72" s="100">
        <v>5.9234619140625E-2</v>
      </c>
      <c r="F72" s="100">
        <v>9.9183548328488497E-2</v>
      </c>
    </row>
    <row r="73" spans="1:6" x14ac:dyDescent="0.35">
      <c r="A73" s="202"/>
      <c r="B73" s="99">
        <v>3</v>
      </c>
      <c r="C73" s="99">
        <v>1</v>
      </c>
      <c r="D73" s="99">
        <v>19</v>
      </c>
      <c r="E73" s="100">
        <v>2.0027160644531199E-5</v>
      </c>
      <c r="F73" s="100">
        <v>7.3946439302884597E-5</v>
      </c>
    </row>
    <row r="74" spans="1:6" x14ac:dyDescent="0.35">
      <c r="A74" s="202"/>
      <c r="B74" s="99">
        <v>4</v>
      </c>
      <c r="C74" s="99">
        <v>0</v>
      </c>
      <c r="D74" s="99">
        <v>23</v>
      </c>
      <c r="E74" s="100">
        <v>1.19209289550781E-7</v>
      </c>
      <c r="F74" s="100">
        <v>6.35782877604166E-7</v>
      </c>
    </row>
    <row r="75" spans="1:6" x14ac:dyDescent="0.35">
      <c r="A75" s="201" t="s">
        <v>36</v>
      </c>
      <c r="B75" s="99">
        <v>1</v>
      </c>
      <c r="C75" s="99">
        <v>24</v>
      </c>
      <c r="D75" s="99">
        <v>23</v>
      </c>
      <c r="E75" s="100">
        <v>0.61456650271348601</v>
      </c>
      <c r="F75" s="100">
        <v>0.67555401824993899</v>
      </c>
    </row>
    <row r="76" spans="1:6" x14ac:dyDescent="0.35">
      <c r="A76" s="202"/>
      <c r="B76" s="99">
        <v>2</v>
      </c>
      <c r="C76" s="99">
        <v>16</v>
      </c>
      <c r="D76" s="99">
        <v>14</v>
      </c>
      <c r="E76" s="100">
        <v>0.70766764413565397</v>
      </c>
      <c r="F76" s="100">
        <v>0.74382584493090598</v>
      </c>
    </row>
    <row r="77" spans="1:6" x14ac:dyDescent="0.35">
      <c r="A77" s="202"/>
      <c r="B77" s="99">
        <v>3</v>
      </c>
      <c r="C77" s="99">
        <v>3</v>
      </c>
      <c r="D77" s="99">
        <v>17</v>
      </c>
      <c r="E77" s="100">
        <v>1.28841400146485E-3</v>
      </c>
      <c r="F77" s="100">
        <v>3.3130645751953199E-3</v>
      </c>
    </row>
    <row r="78" spans="1:6" x14ac:dyDescent="0.35">
      <c r="A78" s="202"/>
      <c r="B78" s="99">
        <v>4</v>
      </c>
      <c r="C78" s="99">
        <v>1</v>
      </c>
      <c r="D78" s="99">
        <v>18</v>
      </c>
      <c r="E78" s="100">
        <v>3.814697265625E-5</v>
      </c>
      <c r="F78" s="100">
        <v>1.373291015625E-4</v>
      </c>
    </row>
    <row r="79" spans="1:6" x14ac:dyDescent="0.35">
      <c r="A79" s="204" t="s">
        <v>195</v>
      </c>
      <c r="B79" s="204"/>
      <c r="C79" s="204"/>
      <c r="D79" s="204"/>
      <c r="E79" s="204"/>
      <c r="F79" s="204"/>
    </row>
    <row r="80" spans="1:6" x14ac:dyDescent="0.35">
      <c r="A80" s="203" t="s">
        <v>88</v>
      </c>
      <c r="B80" s="99">
        <v>1</v>
      </c>
      <c r="C80" s="99">
        <v>90</v>
      </c>
      <c r="D80" s="99">
        <v>80</v>
      </c>
      <c r="E80" s="100">
        <v>0.80053642625178301</v>
      </c>
      <c r="F80" s="100">
        <v>0.82918526785714297</v>
      </c>
    </row>
    <row r="81" spans="1:6" x14ac:dyDescent="0.35">
      <c r="A81" s="202"/>
      <c r="B81" s="99">
        <v>2</v>
      </c>
      <c r="C81" s="99">
        <v>51</v>
      </c>
      <c r="D81" s="99">
        <v>73</v>
      </c>
      <c r="E81" s="100">
        <v>2.94379366403675E-2</v>
      </c>
      <c r="F81" s="100">
        <v>5.3659023749530702E-2</v>
      </c>
    </row>
    <row r="82" spans="1:6" x14ac:dyDescent="0.35">
      <c r="A82" s="202"/>
      <c r="B82" s="99">
        <v>3</v>
      </c>
      <c r="C82" s="99">
        <v>21</v>
      </c>
      <c r="D82" s="99">
        <v>56</v>
      </c>
      <c r="E82" s="100">
        <v>4.1079609515036903E-5</v>
      </c>
      <c r="F82" s="100">
        <v>1.4427960415037399E-4</v>
      </c>
    </row>
    <row r="83" spans="1:6" x14ac:dyDescent="0.35">
      <c r="A83" s="202"/>
      <c r="B83" s="99">
        <v>4</v>
      </c>
      <c r="C83" s="99">
        <v>12</v>
      </c>
      <c r="D83" s="99">
        <v>60</v>
      </c>
      <c r="E83" s="100">
        <v>4.02774926337054E-9</v>
      </c>
      <c r="F83" s="100">
        <v>2.5217212779363401E-8</v>
      </c>
    </row>
    <row r="84" spans="1:6" x14ac:dyDescent="0.35">
      <c r="A84" s="203" t="s">
        <v>113</v>
      </c>
      <c r="B84" s="99">
        <v>1</v>
      </c>
      <c r="C84" s="99">
        <v>19</v>
      </c>
      <c r="D84" s="99">
        <v>23</v>
      </c>
      <c r="E84" s="100">
        <v>0.321984478185187</v>
      </c>
      <c r="F84" s="100">
        <v>0.40318056398840801</v>
      </c>
    </row>
    <row r="85" spans="1:6" x14ac:dyDescent="0.35">
      <c r="A85" s="202"/>
      <c r="B85" s="99">
        <v>2</v>
      </c>
      <c r="C85" s="99">
        <v>12</v>
      </c>
      <c r="D85" s="99">
        <v>19</v>
      </c>
      <c r="E85" s="100">
        <v>0.14052075752988499</v>
      </c>
      <c r="F85" s="100">
        <v>0.20860813488972499</v>
      </c>
    </row>
    <row r="86" spans="1:6" x14ac:dyDescent="0.35">
      <c r="A86" s="202"/>
      <c r="B86" s="99">
        <v>3</v>
      </c>
      <c r="C86" s="99">
        <v>12</v>
      </c>
      <c r="D86" s="99">
        <v>17</v>
      </c>
      <c r="E86" s="100">
        <v>0.22912915982306001</v>
      </c>
      <c r="F86" s="100">
        <v>0.30836073845346401</v>
      </c>
    </row>
    <row r="87" spans="1:6" x14ac:dyDescent="0.35">
      <c r="A87" s="202"/>
      <c r="B87" s="99">
        <v>4</v>
      </c>
      <c r="C87" s="99">
        <v>1</v>
      </c>
      <c r="D87" s="99">
        <v>13</v>
      </c>
      <c r="E87" s="100">
        <v>9.1552734375E-4</v>
      </c>
      <c r="F87" s="100">
        <v>2.5353064903846198E-3</v>
      </c>
    </row>
    <row r="88" spans="1:6" x14ac:dyDescent="0.35">
      <c r="A88" s="203" t="s">
        <v>100</v>
      </c>
      <c r="B88" s="99">
        <v>1</v>
      </c>
      <c r="C88" s="99">
        <v>75</v>
      </c>
      <c r="D88" s="99">
        <v>89</v>
      </c>
      <c r="E88" s="100">
        <v>0.155019281401721</v>
      </c>
      <c r="F88" s="100">
        <v>0.22322776521847801</v>
      </c>
    </row>
    <row r="89" spans="1:6" x14ac:dyDescent="0.35">
      <c r="A89" s="202"/>
      <c r="B89" s="99">
        <v>2</v>
      </c>
      <c r="C89" s="99">
        <v>51</v>
      </c>
      <c r="D89" s="99">
        <v>79</v>
      </c>
      <c r="E89" s="100">
        <v>8.7708476506011008E-3</v>
      </c>
      <c r="F89" s="100">
        <v>1.9430800949024E-2</v>
      </c>
    </row>
    <row r="90" spans="1:6" x14ac:dyDescent="0.35">
      <c r="A90" s="202"/>
      <c r="B90" s="99">
        <v>3</v>
      </c>
      <c r="C90" s="99">
        <v>16</v>
      </c>
      <c r="D90" s="99">
        <v>53</v>
      </c>
      <c r="E90" s="100">
        <v>4.5475315275930999E-6</v>
      </c>
      <c r="F90" s="100">
        <v>1.9260133528629599E-5</v>
      </c>
    </row>
    <row r="91" spans="1:6" x14ac:dyDescent="0.35">
      <c r="A91" s="202"/>
      <c r="B91" s="99">
        <v>4</v>
      </c>
      <c r="C91" s="99">
        <v>22</v>
      </c>
      <c r="D91" s="99">
        <v>51</v>
      </c>
      <c r="E91" s="100">
        <v>4.57137291081546E-4</v>
      </c>
      <c r="F91" s="100">
        <v>1.3165553983148499E-3</v>
      </c>
    </row>
    <row r="92" spans="1:6" x14ac:dyDescent="0.35">
      <c r="A92" s="203" t="s">
        <v>101</v>
      </c>
      <c r="B92" s="99">
        <v>1</v>
      </c>
      <c r="C92" s="99">
        <v>162</v>
      </c>
      <c r="D92" s="99">
        <v>165</v>
      </c>
      <c r="E92" s="100">
        <v>0.45597776143338398</v>
      </c>
      <c r="F92" s="100">
        <v>0.53820325939678104</v>
      </c>
    </row>
    <row r="93" spans="1:6" x14ac:dyDescent="0.35">
      <c r="A93" s="202"/>
      <c r="B93" s="99">
        <v>2</v>
      </c>
      <c r="C93" s="99">
        <v>74</v>
      </c>
      <c r="D93" s="99">
        <v>148</v>
      </c>
      <c r="E93" s="100">
        <v>3.8366631307668799E-7</v>
      </c>
      <c r="F93" s="100">
        <v>1.9051016925187299E-6</v>
      </c>
    </row>
    <row r="94" spans="1:6" x14ac:dyDescent="0.35">
      <c r="A94" s="202"/>
      <c r="B94" s="99">
        <v>3</v>
      </c>
      <c r="C94" s="99">
        <v>40</v>
      </c>
      <c r="D94" s="99">
        <v>101</v>
      </c>
      <c r="E94" s="100">
        <v>1.4374899805093701E-7</v>
      </c>
      <c r="F94" s="100">
        <v>7.3928056140481998E-7</v>
      </c>
    </row>
    <row r="95" spans="1:6" x14ac:dyDescent="0.35">
      <c r="A95" s="202"/>
      <c r="B95" s="99">
        <v>4</v>
      </c>
      <c r="C95" s="99">
        <v>32</v>
      </c>
      <c r="D95" s="99">
        <v>119</v>
      </c>
      <c r="E95" s="100">
        <v>2.7957571194137001E-13</v>
      </c>
      <c r="F95" s="100">
        <v>2.3681707364445402E-12</v>
      </c>
    </row>
    <row r="96" spans="1:6" x14ac:dyDescent="0.35">
      <c r="A96" s="203" t="s">
        <v>102</v>
      </c>
      <c r="B96" s="99">
        <v>1</v>
      </c>
      <c r="C96" s="99">
        <v>591</v>
      </c>
      <c r="D96" s="99">
        <v>669</v>
      </c>
      <c r="E96" s="100">
        <v>1.50124592643335E-2</v>
      </c>
      <c r="F96" s="100">
        <v>3.0882773343771801E-2</v>
      </c>
    </row>
    <row r="97" spans="1:6" x14ac:dyDescent="0.35">
      <c r="A97" s="202"/>
      <c r="B97" s="99">
        <v>2</v>
      </c>
      <c r="C97" s="99">
        <v>322</v>
      </c>
      <c r="D97" s="99">
        <v>558</v>
      </c>
      <c r="E97" s="100">
        <v>7.9716251692337903E-16</v>
      </c>
      <c r="F97" s="100">
        <v>1.04355820397242E-14</v>
      </c>
    </row>
    <row r="98" spans="1:6" x14ac:dyDescent="0.35">
      <c r="A98" s="202"/>
      <c r="B98" s="99">
        <v>3</v>
      </c>
      <c r="C98" s="99">
        <v>122</v>
      </c>
      <c r="D98" s="99">
        <v>518</v>
      </c>
      <c r="E98" s="100">
        <v>2.8614288807316902E-59</v>
      </c>
      <c r="F98" s="100">
        <v>2.0602287941268199E-57</v>
      </c>
    </row>
    <row r="99" spans="1:6" x14ac:dyDescent="0.35">
      <c r="A99" s="202"/>
      <c r="B99" s="99">
        <v>4</v>
      </c>
      <c r="C99" s="99">
        <v>44</v>
      </c>
      <c r="D99" s="99">
        <v>536</v>
      </c>
      <c r="E99" s="100">
        <v>7.5704959690085101E-109</v>
      </c>
      <c r="F99" s="100">
        <v>1.09015141953723E-106</v>
      </c>
    </row>
    <row r="100" spans="1:6" x14ac:dyDescent="0.35">
      <c r="A100" s="203" t="s">
        <v>103</v>
      </c>
      <c r="B100" s="99">
        <v>1</v>
      </c>
      <c r="C100" s="99">
        <v>215</v>
      </c>
      <c r="D100" s="99">
        <v>252</v>
      </c>
      <c r="E100" s="100">
        <v>4.7815943902476503E-2</v>
      </c>
      <c r="F100" s="100">
        <v>8.2502092633928603E-2</v>
      </c>
    </row>
    <row r="101" spans="1:6" x14ac:dyDescent="0.35">
      <c r="A101" s="202"/>
      <c r="B101" s="99">
        <v>2</v>
      </c>
      <c r="C101" s="99">
        <v>136</v>
      </c>
      <c r="D101" s="99">
        <v>160</v>
      </c>
      <c r="E101" s="100">
        <v>9.0587947088949003E-2</v>
      </c>
      <c r="F101" s="100">
        <v>0.14026520839579201</v>
      </c>
    </row>
    <row r="102" spans="1:6" x14ac:dyDescent="0.35">
      <c r="A102" s="202"/>
      <c r="B102" s="99">
        <v>3</v>
      </c>
      <c r="C102" s="99">
        <v>53</v>
      </c>
      <c r="D102" s="99">
        <v>152</v>
      </c>
      <c r="E102" s="100">
        <v>1.43313113708432E-12</v>
      </c>
      <c r="F102" s="100">
        <v>1.0861625460007501E-11</v>
      </c>
    </row>
    <row r="103" spans="1:6" x14ac:dyDescent="0.35">
      <c r="A103" s="202"/>
      <c r="B103" s="99">
        <v>4</v>
      </c>
      <c r="C103" s="99">
        <v>45</v>
      </c>
      <c r="D103" s="99">
        <v>149</v>
      </c>
      <c r="E103" s="100">
        <v>1.6514112533188099E-14</v>
      </c>
      <c r="F103" s="100">
        <v>1.5853548031860601E-13</v>
      </c>
    </row>
    <row r="104" spans="1:6" x14ac:dyDescent="0.35">
      <c r="A104" s="203" t="s">
        <v>104</v>
      </c>
      <c r="B104" s="99">
        <v>1</v>
      </c>
      <c r="C104" s="99">
        <v>98</v>
      </c>
      <c r="D104" s="99">
        <v>107</v>
      </c>
      <c r="E104" s="100">
        <v>0.288222013790225</v>
      </c>
      <c r="F104" s="100">
        <v>0.37390963951164402</v>
      </c>
    </row>
    <row r="105" spans="1:6" x14ac:dyDescent="0.35">
      <c r="A105" s="202"/>
      <c r="B105" s="99">
        <v>2</v>
      </c>
      <c r="C105" s="99">
        <v>63</v>
      </c>
      <c r="D105" s="99">
        <v>113</v>
      </c>
      <c r="E105" s="100">
        <v>1.0109484653553901E-4</v>
      </c>
      <c r="F105" s="100">
        <v>3.2350350891372398E-4</v>
      </c>
    </row>
    <row r="106" spans="1:6" x14ac:dyDescent="0.35">
      <c r="A106" s="202"/>
      <c r="B106" s="99">
        <v>3</v>
      </c>
      <c r="C106" s="99">
        <v>17</v>
      </c>
      <c r="D106" s="99">
        <v>96</v>
      </c>
      <c r="E106" s="100">
        <v>7.3637578711287006E-15</v>
      </c>
      <c r="F106" s="100">
        <v>8.83650944535444E-14</v>
      </c>
    </row>
    <row r="107" spans="1:6" x14ac:dyDescent="0.35">
      <c r="A107" s="202"/>
      <c r="B107" s="99">
        <v>4</v>
      </c>
      <c r="C107" s="99">
        <v>18</v>
      </c>
      <c r="D107" s="99">
        <v>98</v>
      </c>
      <c r="E107" s="100">
        <v>8.2455279125263192E-15</v>
      </c>
      <c r="F107" s="100">
        <v>9.1335078415676201E-14</v>
      </c>
    </row>
    <row r="108" spans="1:6" x14ac:dyDescent="0.35">
      <c r="A108" s="203" t="s">
        <v>105</v>
      </c>
      <c r="B108" s="99">
        <v>1</v>
      </c>
      <c r="C108" s="99">
        <v>118</v>
      </c>
      <c r="D108" s="99">
        <v>100</v>
      </c>
      <c r="E108" s="100">
        <v>0.90098128899670105</v>
      </c>
      <c r="F108" s="100">
        <v>0.90098128899670105</v>
      </c>
    </row>
    <row r="109" spans="1:6" x14ac:dyDescent="0.35">
      <c r="A109" s="202"/>
      <c r="B109" s="99">
        <v>2</v>
      </c>
      <c r="C109" s="99">
        <v>66</v>
      </c>
      <c r="D109" s="99">
        <v>91</v>
      </c>
      <c r="E109" s="100">
        <v>2.7546734433981E-2</v>
      </c>
      <c r="F109" s="100">
        <v>5.1515970889522901E-2</v>
      </c>
    </row>
    <row r="110" spans="1:6" x14ac:dyDescent="0.35">
      <c r="A110" s="202"/>
      <c r="B110" s="99">
        <v>3</v>
      </c>
      <c r="C110" s="99">
        <v>31</v>
      </c>
      <c r="D110" s="99">
        <v>78</v>
      </c>
      <c r="E110" s="100">
        <v>3.8669624357194797E-6</v>
      </c>
      <c r="F110" s="100">
        <v>1.6874017901321401E-5</v>
      </c>
    </row>
    <row r="111" spans="1:6" x14ac:dyDescent="0.35">
      <c r="A111" s="202"/>
      <c r="B111" s="99">
        <v>4</v>
      </c>
      <c r="C111" s="99">
        <v>32</v>
      </c>
      <c r="D111" s="99">
        <v>79</v>
      </c>
      <c r="E111" s="100">
        <v>4.7255228912040096E-6</v>
      </c>
      <c r="F111" s="100">
        <v>1.94421513238108E-5</v>
      </c>
    </row>
    <row r="112" spans="1:6" x14ac:dyDescent="0.35">
      <c r="A112" s="149" t="s">
        <v>197</v>
      </c>
    </row>
    <row r="113" spans="1:6" x14ac:dyDescent="0.35">
      <c r="A113" s="203" t="s">
        <v>78</v>
      </c>
      <c r="B113" s="99">
        <v>1</v>
      </c>
      <c r="C113" s="99">
        <v>16</v>
      </c>
      <c r="D113" s="99">
        <v>16</v>
      </c>
      <c r="E113" s="100">
        <v>0.56997496704570905</v>
      </c>
      <c r="F113" s="100">
        <v>0.64627082877623698</v>
      </c>
    </row>
    <row r="114" spans="1:6" x14ac:dyDescent="0.35">
      <c r="A114" s="202"/>
      <c r="B114" s="99">
        <v>2</v>
      </c>
      <c r="C114" s="99">
        <v>13</v>
      </c>
      <c r="D114" s="99">
        <v>16</v>
      </c>
      <c r="E114" s="100">
        <v>0.35553555190563202</v>
      </c>
      <c r="F114" s="100">
        <v>0.43022789474294998</v>
      </c>
    </row>
    <row r="115" spans="1:6" x14ac:dyDescent="0.35">
      <c r="A115" s="202"/>
      <c r="B115" s="99">
        <v>3</v>
      </c>
      <c r="C115" s="99">
        <v>2</v>
      </c>
      <c r="D115" s="99">
        <v>10</v>
      </c>
      <c r="E115" s="100">
        <v>1.9287109375E-2</v>
      </c>
      <c r="F115" s="100">
        <v>3.6997490186460098E-2</v>
      </c>
    </row>
    <row r="116" spans="1:6" x14ac:dyDescent="0.35">
      <c r="A116" s="202"/>
      <c r="B116" s="99">
        <v>4</v>
      </c>
      <c r="C116" s="99">
        <v>0</v>
      </c>
      <c r="D116" s="99">
        <v>11</v>
      </c>
      <c r="E116" s="100">
        <v>4.8828125E-4</v>
      </c>
      <c r="F116" s="100">
        <v>1.3786764705882399E-3</v>
      </c>
    </row>
    <row r="117" spans="1:6" x14ac:dyDescent="0.35">
      <c r="A117" s="203" t="s">
        <v>79</v>
      </c>
      <c r="B117" s="99">
        <v>1</v>
      </c>
      <c r="C117" s="99">
        <v>19</v>
      </c>
      <c r="D117" s="99">
        <v>18</v>
      </c>
      <c r="E117" s="100">
        <v>0.62858532063546602</v>
      </c>
      <c r="F117" s="100">
        <v>0.68057358023689596</v>
      </c>
    </row>
    <row r="118" spans="1:6" x14ac:dyDescent="0.35">
      <c r="A118" s="202"/>
      <c r="B118" s="99">
        <v>2</v>
      </c>
      <c r="C118" s="99">
        <v>5</v>
      </c>
      <c r="D118" s="99">
        <v>14</v>
      </c>
      <c r="E118" s="100">
        <v>3.17840576171875E-2</v>
      </c>
      <c r="F118" s="100">
        <v>5.7211303710937501E-2</v>
      </c>
    </row>
    <row r="119" spans="1:6" x14ac:dyDescent="0.35">
      <c r="A119" s="202"/>
      <c r="B119" s="99">
        <v>3</v>
      </c>
      <c r="C119" s="99">
        <v>4</v>
      </c>
      <c r="D119" s="99">
        <v>10</v>
      </c>
      <c r="E119" s="100">
        <v>8.978271484375E-2</v>
      </c>
      <c r="F119" s="100">
        <v>0.14026520839579201</v>
      </c>
    </row>
    <row r="120" spans="1:6" x14ac:dyDescent="0.35">
      <c r="A120" s="202"/>
      <c r="B120" s="99">
        <v>4</v>
      </c>
      <c r="C120" s="99">
        <v>1</v>
      </c>
      <c r="D120" s="99">
        <v>17</v>
      </c>
      <c r="E120" s="100">
        <v>7.2479248046875095E-5</v>
      </c>
      <c r="F120" s="100">
        <v>2.4272120276162801E-4</v>
      </c>
    </row>
    <row r="121" spans="1:6" x14ac:dyDescent="0.35">
      <c r="A121" s="203" t="s">
        <v>80</v>
      </c>
      <c r="B121" s="99">
        <v>1</v>
      </c>
      <c r="C121" s="99">
        <v>25</v>
      </c>
      <c r="D121" s="99">
        <v>32</v>
      </c>
      <c r="E121" s="100">
        <v>0.21352142825162801</v>
      </c>
      <c r="F121" s="100">
        <v>0.29457634823546502</v>
      </c>
    </row>
    <row r="122" spans="1:6" x14ac:dyDescent="0.35">
      <c r="A122" s="202"/>
      <c r="B122" s="99">
        <v>2</v>
      </c>
      <c r="C122" s="99">
        <v>21</v>
      </c>
      <c r="D122" s="99">
        <v>40</v>
      </c>
      <c r="E122" s="100">
        <v>1.0207356899817501E-2</v>
      </c>
      <c r="F122" s="100">
        <v>2.2270596872329101E-2</v>
      </c>
    </row>
    <row r="123" spans="1:6" x14ac:dyDescent="0.35">
      <c r="A123" s="202"/>
      <c r="B123" s="99">
        <v>3</v>
      </c>
      <c r="C123" s="99">
        <v>8</v>
      </c>
      <c r="D123" s="99">
        <v>31</v>
      </c>
      <c r="E123" s="100">
        <v>1.4703843771712901E-4</v>
      </c>
      <c r="F123" s="100">
        <v>4.4111531315138601E-4</v>
      </c>
    </row>
    <row r="124" spans="1:6" x14ac:dyDescent="0.35">
      <c r="A124" s="202"/>
      <c r="B124" s="99">
        <v>4</v>
      </c>
      <c r="C124" s="99">
        <v>6</v>
      </c>
      <c r="D124" s="99">
        <v>42</v>
      </c>
      <c r="E124" s="100">
        <v>5.0437410692438901E-8</v>
      </c>
      <c r="F124" s="100">
        <v>2.7934565921966201E-7</v>
      </c>
    </row>
    <row r="125" spans="1:6" x14ac:dyDescent="0.35">
      <c r="A125" s="203" t="s">
        <v>81</v>
      </c>
      <c r="B125" s="99">
        <v>1</v>
      </c>
      <c r="C125" s="99">
        <v>13</v>
      </c>
      <c r="D125" s="99">
        <v>13</v>
      </c>
      <c r="E125" s="100">
        <v>0.57749050855636597</v>
      </c>
      <c r="F125" s="100">
        <v>0.64967682212591205</v>
      </c>
    </row>
    <row r="126" spans="1:6" x14ac:dyDescent="0.35">
      <c r="A126" s="202"/>
      <c r="B126" s="99">
        <v>2</v>
      </c>
      <c r="C126" s="99">
        <v>8</v>
      </c>
      <c r="D126" s="99">
        <v>9</v>
      </c>
      <c r="E126" s="100">
        <v>0.5</v>
      </c>
      <c r="F126" s="100">
        <v>0.57599999999999996</v>
      </c>
    </row>
    <row r="127" spans="1:6" x14ac:dyDescent="0.35">
      <c r="A127" s="202"/>
      <c r="B127" s="99">
        <v>3</v>
      </c>
      <c r="C127" s="99">
        <v>1</v>
      </c>
      <c r="D127" s="99">
        <v>9</v>
      </c>
      <c r="E127" s="100">
        <v>1.07421875E-2</v>
      </c>
      <c r="F127" s="100">
        <v>2.2418478260869599E-2</v>
      </c>
    </row>
    <row r="128" spans="1:6" x14ac:dyDescent="0.35">
      <c r="A128" s="202"/>
      <c r="B128" s="99">
        <v>4</v>
      </c>
      <c r="C128" s="99">
        <v>4</v>
      </c>
      <c r="D128" s="99">
        <v>5</v>
      </c>
      <c r="E128" s="100">
        <v>0.5</v>
      </c>
      <c r="F128" s="100">
        <v>0.57599999999999996</v>
      </c>
    </row>
    <row r="129" spans="1:6" x14ac:dyDescent="0.35">
      <c r="A129" s="203" t="s">
        <v>82</v>
      </c>
      <c r="B129" s="99">
        <v>1</v>
      </c>
      <c r="C129" s="99">
        <v>20</v>
      </c>
      <c r="D129" s="99">
        <v>23</v>
      </c>
      <c r="E129" s="100">
        <v>0.38039582128067301</v>
      </c>
      <c r="F129" s="100">
        <v>0.45270246499518102</v>
      </c>
    </row>
    <row r="130" spans="1:6" x14ac:dyDescent="0.35">
      <c r="A130" s="202"/>
      <c r="B130" s="99">
        <v>2</v>
      </c>
      <c r="C130" s="99">
        <v>12</v>
      </c>
      <c r="D130" s="99">
        <v>21</v>
      </c>
      <c r="E130" s="100">
        <v>8.1377828726544907E-2</v>
      </c>
      <c r="F130" s="100">
        <v>0.13020452596247201</v>
      </c>
    </row>
    <row r="131" spans="1:6" x14ac:dyDescent="0.35">
      <c r="A131" s="202"/>
      <c r="B131" s="99">
        <v>3</v>
      </c>
      <c r="C131" s="99">
        <v>7</v>
      </c>
      <c r="D131" s="99">
        <v>23</v>
      </c>
      <c r="E131" s="100">
        <v>2.6114396750927002E-3</v>
      </c>
      <c r="F131" s="100">
        <v>6.2674552202224799E-3</v>
      </c>
    </row>
    <row r="132" spans="1:6" x14ac:dyDescent="0.35">
      <c r="A132" s="202"/>
      <c r="B132" s="99">
        <v>4</v>
      </c>
      <c r="C132" s="99">
        <v>1</v>
      </c>
      <c r="D132" s="99">
        <v>16</v>
      </c>
      <c r="E132" s="100">
        <v>1.373291015625E-4</v>
      </c>
      <c r="F132" s="100">
        <v>4.2075299202127701E-4</v>
      </c>
    </row>
    <row r="133" spans="1:6" x14ac:dyDescent="0.35">
      <c r="A133" s="203" t="s">
        <v>83</v>
      </c>
      <c r="B133" s="99">
        <v>1</v>
      </c>
      <c r="C133" s="99">
        <v>7</v>
      </c>
      <c r="D133" s="99">
        <v>10</v>
      </c>
      <c r="E133" s="100">
        <v>0.314529418945313</v>
      </c>
      <c r="F133" s="100">
        <v>0.397300318667763</v>
      </c>
    </row>
    <row r="134" spans="1:6" x14ac:dyDescent="0.35">
      <c r="A134" s="202"/>
      <c r="B134" s="99">
        <v>2</v>
      </c>
      <c r="C134" s="99">
        <v>7</v>
      </c>
      <c r="D134" s="99">
        <v>11</v>
      </c>
      <c r="E134" s="100">
        <v>0.240341186523438</v>
      </c>
      <c r="F134" s="100">
        <v>0.32045491536458298</v>
      </c>
    </row>
    <row r="135" spans="1:6" x14ac:dyDescent="0.35">
      <c r="A135" s="202"/>
      <c r="B135" s="99">
        <v>3</v>
      </c>
      <c r="C135" s="99">
        <v>2</v>
      </c>
      <c r="D135" s="99">
        <v>4</v>
      </c>
      <c r="E135" s="100">
        <v>0.34375</v>
      </c>
      <c r="F135" s="100">
        <v>0.42307692307692302</v>
      </c>
    </row>
    <row r="136" spans="1:6" x14ac:dyDescent="0.35">
      <c r="A136" s="202"/>
      <c r="B136" s="99">
        <v>4</v>
      </c>
      <c r="C136" s="99">
        <v>1</v>
      </c>
      <c r="D136" s="99">
        <v>9</v>
      </c>
      <c r="E136" s="100">
        <v>1.07421875E-2</v>
      </c>
      <c r="F136" s="100">
        <v>2.2418478260869599E-2</v>
      </c>
    </row>
    <row r="137" spans="1:6" x14ac:dyDescent="0.35">
      <c r="A137" s="203" t="s">
        <v>84</v>
      </c>
      <c r="B137" s="99">
        <v>1</v>
      </c>
      <c r="C137" s="99">
        <v>7</v>
      </c>
      <c r="D137" s="99">
        <v>10</v>
      </c>
      <c r="E137" s="100">
        <v>0.314529418945313</v>
      </c>
      <c r="F137" s="100">
        <v>0.397300318667763</v>
      </c>
    </row>
    <row r="138" spans="1:6" x14ac:dyDescent="0.35">
      <c r="A138" s="202"/>
      <c r="B138" s="99">
        <v>2</v>
      </c>
      <c r="C138" s="99">
        <v>6</v>
      </c>
      <c r="D138" s="99">
        <v>11</v>
      </c>
      <c r="E138" s="100">
        <v>0.166152954101563</v>
      </c>
      <c r="F138" s="100">
        <v>0.236891340501238</v>
      </c>
    </row>
    <row r="139" spans="1:6" x14ac:dyDescent="0.35">
      <c r="A139" s="202"/>
      <c r="B139" s="99">
        <v>3</v>
      </c>
      <c r="C139" s="99">
        <v>1</v>
      </c>
      <c r="D139" s="99">
        <v>5</v>
      </c>
      <c r="E139" s="100">
        <v>0.109375</v>
      </c>
      <c r="F139" s="100">
        <v>0.1640625</v>
      </c>
    </row>
    <row r="140" spans="1:6" x14ac:dyDescent="0.35">
      <c r="A140" s="202"/>
      <c r="B140" s="99">
        <v>4</v>
      </c>
      <c r="C140" s="99">
        <v>0</v>
      </c>
      <c r="D140" s="99">
        <v>6</v>
      </c>
      <c r="E140" s="100">
        <v>1.5625E-2</v>
      </c>
      <c r="F140" s="100">
        <v>3.1690140845070401E-2</v>
      </c>
    </row>
    <row r="141" spans="1:6" x14ac:dyDescent="0.35">
      <c r="A141" s="203" t="s">
        <v>85</v>
      </c>
      <c r="B141" s="99">
        <v>1</v>
      </c>
      <c r="C141" s="99">
        <v>20</v>
      </c>
      <c r="D141" s="99">
        <v>20</v>
      </c>
      <c r="E141" s="100">
        <v>0.56268534380978996</v>
      </c>
      <c r="F141" s="100">
        <v>0.64306896435404504</v>
      </c>
    </row>
    <row r="142" spans="1:6" x14ac:dyDescent="0.35">
      <c r="A142" s="202"/>
      <c r="B142" s="99">
        <v>2</v>
      </c>
      <c r="C142" s="99">
        <v>7</v>
      </c>
      <c r="D142" s="99">
        <v>10</v>
      </c>
      <c r="E142" s="100">
        <v>0.314529418945313</v>
      </c>
      <c r="F142" s="100">
        <v>0.397300318667763</v>
      </c>
    </row>
    <row r="143" spans="1:6" x14ac:dyDescent="0.35">
      <c r="A143" s="202"/>
      <c r="B143" s="99">
        <v>3</v>
      </c>
      <c r="C143" s="99">
        <v>2</v>
      </c>
      <c r="D143" s="99">
        <v>1</v>
      </c>
      <c r="E143" s="100">
        <v>0.875</v>
      </c>
      <c r="F143" s="100">
        <v>0.88111888111888104</v>
      </c>
    </row>
    <row r="144" spans="1:6" x14ac:dyDescent="0.35">
      <c r="A144" s="202"/>
      <c r="B144" s="99">
        <v>4</v>
      </c>
      <c r="C144" s="99">
        <v>2</v>
      </c>
      <c r="D144" s="99">
        <v>9</v>
      </c>
      <c r="E144" s="100">
        <v>3.271484375E-2</v>
      </c>
      <c r="F144" s="100">
        <v>5.81597222222223E-2</v>
      </c>
    </row>
    <row r="145" spans="1:6" x14ac:dyDescent="0.35">
      <c r="A145" s="203" t="s">
        <v>86</v>
      </c>
      <c r="B145" s="99">
        <v>1</v>
      </c>
      <c r="C145" s="99">
        <v>2</v>
      </c>
      <c r="D145" s="99">
        <v>10</v>
      </c>
      <c r="E145" s="100">
        <v>1.9287109375E-2</v>
      </c>
      <c r="F145" s="100">
        <v>3.6997490186460098E-2</v>
      </c>
    </row>
    <row r="146" spans="1:6" x14ac:dyDescent="0.35">
      <c r="A146" s="202"/>
      <c r="B146" s="99">
        <v>2</v>
      </c>
      <c r="C146" s="99">
        <v>4</v>
      </c>
      <c r="D146" s="99">
        <v>4</v>
      </c>
      <c r="E146" s="100">
        <v>0.63671875</v>
      </c>
      <c r="F146" s="100">
        <v>0.68423507462686495</v>
      </c>
    </row>
    <row r="147" spans="1:6" x14ac:dyDescent="0.35">
      <c r="A147" s="202"/>
      <c r="B147" s="99">
        <v>3</v>
      </c>
      <c r="C147" s="99">
        <v>2</v>
      </c>
      <c r="D147" s="99">
        <v>3</v>
      </c>
      <c r="E147" s="100">
        <v>0.5</v>
      </c>
      <c r="F147" s="100">
        <v>0.57599999999999996</v>
      </c>
    </row>
    <row r="148" spans="1:6" x14ac:dyDescent="0.35">
      <c r="A148" s="202"/>
      <c r="B148" s="99">
        <v>4</v>
      </c>
      <c r="C148" s="99">
        <v>0</v>
      </c>
      <c r="D148" s="99">
        <v>4</v>
      </c>
      <c r="E148" s="100">
        <v>6.25E-2</v>
      </c>
      <c r="F148" s="100">
        <v>0.102272727272727</v>
      </c>
    </row>
    <row r="149" spans="1:6" x14ac:dyDescent="0.35">
      <c r="A149" s="203" t="s">
        <v>87</v>
      </c>
      <c r="B149" s="99">
        <v>1</v>
      </c>
      <c r="C149" s="99">
        <v>2</v>
      </c>
      <c r="D149" s="99">
        <v>12</v>
      </c>
      <c r="E149" s="100">
        <v>6.4697265625E-3</v>
      </c>
      <c r="F149" s="100">
        <v>1.4556884765625E-2</v>
      </c>
    </row>
    <row r="150" spans="1:6" x14ac:dyDescent="0.35">
      <c r="A150" s="202"/>
      <c r="B150" s="99">
        <v>2</v>
      </c>
      <c r="C150" s="99">
        <v>6</v>
      </c>
      <c r="D150" s="99">
        <v>6</v>
      </c>
      <c r="E150" s="100">
        <v>0.61279296875</v>
      </c>
      <c r="F150" s="100">
        <v>0.67555401824993899</v>
      </c>
    </row>
    <row r="151" spans="1:6" x14ac:dyDescent="0.35">
      <c r="A151" s="202"/>
      <c r="B151" s="99">
        <v>3</v>
      </c>
      <c r="C151" s="99">
        <v>2</v>
      </c>
      <c r="D151" s="99">
        <v>6</v>
      </c>
      <c r="E151" s="100">
        <v>0.14453125</v>
      </c>
      <c r="F151" s="100">
        <v>0.21237244897959201</v>
      </c>
    </row>
    <row r="152" spans="1:6" x14ac:dyDescent="0.35">
      <c r="A152" s="202"/>
      <c r="B152" s="99">
        <v>4</v>
      </c>
      <c r="C152" s="99">
        <v>1</v>
      </c>
      <c r="D152" s="99">
        <v>9</v>
      </c>
      <c r="E152" s="100">
        <v>1.07421875E-2</v>
      </c>
      <c r="F152" s="100">
        <v>2.2418478260869599E-2</v>
      </c>
    </row>
  </sheetData>
  <autoFilter ref="A3:F152"/>
  <mergeCells count="43">
    <mergeCell ref="A113:A116"/>
    <mergeCell ref="A137:A140"/>
    <mergeCell ref="A141:A144"/>
    <mergeCell ref="A145:A148"/>
    <mergeCell ref="A149:A152"/>
    <mergeCell ref="A117:A120"/>
    <mergeCell ref="A121:A124"/>
    <mergeCell ref="A125:A128"/>
    <mergeCell ref="A129:A132"/>
    <mergeCell ref="A133:A136"/>
    <mergeCell ref="A108:A111"/>
    <mergeCell ref="A55:A58"/>
    <mergeCell ref="A59:A62"/>
    <mergeCell ref="A63:A66"/>
    <mergeCell ref="A67:A70"/>
    <mergeCell ref="A71:A74"/>
    <mergeCell ref="A75:A78"/>
    <mergeCell ref="A88:A91"/>
    <mergeCell ref="A92:A95"/>
    <mergeCell ref="A96:A99"/>
    <mergeCell ref="A100:A103"/>
    <mergeCell ref="A104:A107"/>
    <mergeCell ref="A42:A45"/>
    <mergeCell ref="A46:A49"/>
    <mergeCell ref="A50:A53"/>
    <mergeCell ref="A80:A83"/>
    <mergeCell ref="A84:A87"/>
    <mergeCell ref="A79:F79"/>
    <mergeCell ref="A54:F54"/>
    <mergeCell ref="A1:F1"/>
    <mergeCell ref="C2:D2"/>
    <mergeCell ref="B2:B3"/>
    <mergeCell ref="A5:A8"/>
    <mergeCell ref="A9:A12"/>
    <mergeCell ref="A4:F4"/>
    <mergeCell ref="A34:A37"/>
    <mergeCell ref="A38:A41"/>
    <mergeCell ref="A13:A16"/>
    <mergeCell ref="A17:A20"/>
    <mergeCell ref="A21:A24"/>
    <mergeCell ref="A25:A28"/>
    <mergeCell ref="A30:A33"/>
    <mergeCell ref="A29:F29"/>
  </mergeCells>
  <printOptions horizontalCentered="1"/>
  <pageMargins left="0.7" right="0.7" top="0.75" bottom="0.75" header="0.3" footer="0.3"/>
  <pageSetup paperSize="9" orientation="portrait" r:id="rId1"/>
  <headerFooter>
    <oddFooter>&amp;CSupplementary table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workbookViewId="0">
      <pane xSplit="1" ySplit="4" topLeftCell="B23" activePane="bottomRight" state="frozen"/>
      <selection pane="topRight" activeCell="B1" sqref="B1"/>
      <selection pane="bottomLeft" activeCell="A5" sqref="A5"/>
      <selection pane="bottomRight" sqref="A1:N1"/>
    </sheetView>
  </sheetViews>
  <sheetFormatPr defaultColWidth="10.81640625" defaultRowHeight="12.5" x14ac:dyDescent="0.25"/>
  <cols>
    <col min="1" max="1" width="31.1796875" style="4" customWidth="1"/>
    <col min="2" max="2" width="5.453125" style="4" bestFit="1" customWidth="1"/>
    <col min="3" max="3" width="5.1796875" style="4" bestFit="1" customWidth="1"/>
    <col min="4" max="7" width="5.453125" style="4" bestFit="1" customWidth="1"/>
    <col min="8" max="8" width="2.7265625" style="4" customWidth="1"/>
    <col min="9" max="9" width="10" style="4" bestFit="1" customWidth="1"/>
    <col min="10" max="10" width="8.1796875" style="4" bestFit="1" customWidth="1"/>
    <col min="11" max="11" width="10" style="4" bestFit="1" customWidth="1"/>
    <col min="12" max="12" width="8.1796875" style="4" bestFit="1" customWidth="1"/>
    <col min="13" max="13" width="10" style="4" bestFit="1" customWidth="1"/>
    <col min="14" max="14" width="8.1796875" style="4" bestFit="1" customWidth="1"/>
    <col min="15" max="16384" width="10.81640625" style="4"/>
  </cols>
  <sheetData>
    <row r="1" spans="1:14" ht="84.65" customHeight="1" x14ac:dyDescent="0.25">
      <c r="A1" s="212" t="s">
        <v>269</v>
      </c>
      <c r="B1" s="212"/>
      <c r="C1" s="212"/>
      <c r="D1" s="212"/>
      <c r="E1" s="212"/>
      <c r="F1" s="212"/>
      <c r="G1" s="212"/>
      <c r="H1" s="212"/>
      <c r="I1" s="212"/>
      <c r="J1" s="212"/>
      <c r="K1" s="212"/>
      <c r="L1" s="212"/>
      <c r="M1" s="212"/>
      <c r="N1" s="212"/>
    </row>
    <row r="2" spans="1:14" ht="16" thickBot="1" x14ac:dyDescent="0.3">
      <c r="A2" s="135"/>
      <c r="B2" s="208" t="s">
        <v>180</v>
      </c>
      <c r="C2" s="208"/>
      <c r="D2" s="208"/>
      <c r="E2" s="208"/>
      <c r="F2" s="208"/>
      <c r="G2" s="208"/>
      <c r="H2" s="137"/>
      <c r="I2" s="215" t="s">
        <v>124</v>
      </c>
      <c r="J2" s="215"/>
      <c r="K2" s="211" t="s">
        <v>178</v>
      </c>
      <c r="L2" s="211"/>
      <c r="M2" s="211" t="s">
        <v>179</v>
      </c>
      <c r="N2" s="211"/>
    </row>
    <row r="3" spans="1:14" ht="15.5" x14ac:dyDescent="0.25">
      <c r="A3" s="134"/>
      <c r="B3" s="213" t="s">
        <v>124</v>
      </c>
      <c r="C3" s="213"/>
      <c r="D3" s="213" t="s">
        <v>178</v>
      </c>
      <c r="E3" s="213"/>
      <c r="F3" s="213" t="s">
        <v>179</v>
      </c>
      <c r="G3" s="213"/>
      <c r="H3" s="138"/>
      <c r="I3" s="139" t="s">
        <v>181</v>
      </c>
      <c r="J3" s="214" t="s">
        <v>165</v>
      </c>
      <c r="K3" s="139" t="s">
        <v>181</v>
      </c>
      <c r="L3" s="214" t="s">
        <v>165</v>
      </c>
      <c r="M3" s="139" t="s">
        <v>181</v>
      </c>
      <c r="N3" s="214" t="s">
        <v>165</v>
      </c>
    </row>
    <row r="4" spans="1:14" ht="16" thickBot="1" x14ac:dyDescent="0.3">
      <c r="A4" s="136" t="s">
        <v>154</v>
      </c>
      <c r="B4" s="133" t="s">
        <v>176</v>
      </c>
      <c r="C4" s="133" t="s">
        <v>177</v>
      </c>
      <c r="D4" s="133" t="s">
        <v>176</v>
      </c>
      <c r="E4" s="133" t="s">
        <v>177</v>
      </c>
      <c r="F4" s="133" t="s">
        <v>176</v>
      </c>
      <c r="G4" s="133" t="s">
        <v>177</v>
      </c>
      <c r="H4" s="133"/>
      <c r="I4" s="141" t="s">
        <v>182</v>
      </c>
      <c r="J4" s="215"/>
      <c r="K4" s="141" t="s">
        <v>182</v>
      </c>
      <c r="L4" s="215"/>
      <c r="M4" s="141" t="s">
        <v>182</v>
      </c>
      <c r="N4" s="215"/>
    </row>
    <row r="5" spans="1:14" ht="15.5" x14ac:dyDescent="0.25">
      <c r="A5" s="104" t="s">
        <v>173</v>
      </c>
      <c r="B5" s="120"/>
      <c r="C5" s="120"/>
      <c r="D5" s="120"/>
      <c r="E5" s="120"/>
      <c r="F5" s="120"/>
      <c r="G5" s="120"/>
      <c r="H5" s="120"/>
    </row>
    <row r="6" spans="1:14" ht="15.5" x14ac:dyDescent="0.25">
      <c r="A6" s="150" t="s">
        <v>48</v>
      </c>
      <c r="B6" s="125">
        <v>2.7835186521783282</v>
      </c>
      <c r="C6" s="122">
        <v>3.1320408512679183</v>
      </c>
      <c r="D6" s="125">
        <v>0.38081267450047063</v>
      </c>
      <c r="E6" s="122">
        <v>0.61132872828911866</v>
      </c>
      <c r="F6" s="125">
        <v>0.70697958405020112</v>
      </c>
      <c r="G6" s="122">
        <v>0.75600986065087672</v>
      </c>
      <c r="H6" s="125"/>
      <c r="I6" s="126">
        <f t="shared" ref="I6:I11" si="0">B6/(B6+C6)</f>
        <v>0.47054190741496638</v>
      </c>
      <c r="J6" s="127">
        <v>9.6317530423400705E-4</v>
      </c>
      <c r="K6" s="127">
        <f t="shared" ref="K6:K11" si="1">D6/(D6+E6)</f>
        <v>0.38382903226268478</v>
      </c>
      <c r="L6" s="128">
        <v>7.5577364616992999E-8</v>
      </c>
      <c r="M6" s="127">
        <f t="shared" ref="M6:M11" si="2">F6/(F6+G6)</f>
        <v>0.48324312018167237</v>
      </c>
      <c r="N6" s="127">
        <v>0.35172237462403899</v>
      </c>
    </row>
    <row r="7" spans="1:14" ht="15.5" x14ac:dyDescent="0.25">
      <c r="A7" s="150" t="s">
        <v>52</v>
      </c>
      <c r="B7" s="125">
        <v>1.8477099273969022</v>
      </c>
      <c r="C7" s="121">
        <v>1.9032701074067897</v>
      </c>
      <c r="D7" s="125">
        <v>0.21175233918411818</v>
      </c>
      <c r="E7" s="122">
        <v>0.42181682251949187</v>
      </c>
      <c r="F7" s="125">
        <v>0.53621156857913799</v>
      </c>
      <c r="G7" s="122">
        <v>0.5828000543022932</v>
      </c>
      <c r="H7" s="125"/>
      <c r="I7" s="126">
        <f t="shared" si="0"/>
        <v>0.49259391152520554</v>
      </c>
      <c r="J7" s="127">
        <v>0.51673948987530505</v>
      </c>
      <c r="K7" s="127">
        <f t="shared" si="1"/>
        <v>0.33422134785527646</v>
      </c>
      <c r="L7" s="128">
        <v>6.5512701746537597E-10</v>
      </c>
      <c r="M7" s="127">
        <f t="shared" si="2"/>
        <v>0.47918319847152663</v>
      </c>
      <c r="N7" s="127">
        <v>0.32530221158435901</v>
      </c>
    </row>
    <row r="8" spans="1:14" ht="15.5" x14ac:dyDescent="0.25">
      <c r="A8" s="150" t="s">
        <v>53</v>
      </c>
      <c r="B8" s="125">
        <v>0.50205796548492543</v>
      </c>
      <c r="C8" s="121">
        <v>0.46053430864446943</v>
      </c>
      <c r="D8" s="125">
        <v>9.0507048199663417E-2</v>
      </c>
      <c r="E8" s="122">
        <v>0.13245455779597573</v>
      </c>
      <c r="F8" s="125">
        <v>0.14686049330511422</v>
      </c>
      <c r="G8" s="122">
        <v>0.16913428149332285</v>
      </c>
      <c r="H8" s="125"/>
      <c r="I8" s="126">
        <f t="shared" si="0"/>
        <v>0.52156866305519212</v>
      </c>
      <c r="J8" s="127">
        <v>0.33314968620126001</v>
      </c>
      <c r="K8" s="127">
        <f t="shared" si="1"/>
        <v>0.40593109201695304</v>
      </c>
      <c r="L8" s="127">
        <v>4.19246372187679E-2</v>
      </c>
      <c r="M8" s="127">
        <f t="shared" si="2"/>
        <v>0.46475608148518222</v>
      </c>
      <c r="N8" s="127">
        <v>0.39568664981898499</v>
      </c>
    </row>
    <row r="9" spans="1:14" ht="15.5" x14ac:dyDescent="0.25">
      <c r="A9" s="150" t="s">
        <v>95</v>
      </c>
      <c r="B9" s="125">
        <v>1.4481127711946147</v>
      </c>
      <c r="C9" s="121">
        <v>1.1309581473348695</v>
      </c>
      <c r="D9" s="125">
        <v>0.43545843945121082</v>
      </c>
      <c r="E9" s="122">
        <v>0.32400422599323292</v>
      </c>
      <c r="F9" s="125">
        <v>0.6694106206465672</v>
      </c>
      <c r="G9" s="122">
        <v>0.48702522020366457</v>
      </c>
      <c r="H9" s="125"/>
      <c r="I9" s="126">
        <f t="shared" si="0"/>
        <v>0.56148621613720073</v>
      </c>
      <c r="J9" s="128">
        <v>5.7658168469205404E-6</v>
      </c>
      <c r="K9" s="127">
        <f t="shared" si="1"/>
        <v>0.57337701939090979</v>
      </c>
      <c r="L9" s="128">
        <v>3.5557387892703402E-3</v>
      </c>
      <c r="M9" s="127">
        <f t="shared" si="2"/>
        <v>0.57885668793731337</v>
      </c>
      <c r="N9" s="128">
        <v>1.02881450018606E-4</v>
      </c>
    </row>
    <row r="10" spans="1:14" ht="15.5" x14ac:dyDescent="0.25">
      <c r="A10" s="150" t="s">
        <v>94</v>
      </c>
      <c r="B10" s="125">
        <v>1.6205884668203885</v>
      </c>
      <c r="C10" s="121">
        <v>1.1880154953085207</v>
      </c>
      <c r="D10" s="125">
        <v>0.4337507592965002</v>
      </c>
      <c r="E10" s="122">
        <v>0.3341930381313849</v>
      </c>
      <c r="F10" s="125">
        <v>0.72917942606143926</v>
      </c>
      <c r="G10" s="122">
        <v>0.56649795488124999</v>
      </c>
      <c r="H10" s="125"/>
      <c r="I10" s="126">
        <f t="shared" si="0"/>
        <v>0.57700853828889054</v>
      </c>
      <c r="J10" s="128">
        <v>2.9210045666098301E-9</v>
      </c>
      <c r="K10" s="127">
        <f t="shared" si="1"/>
        <v>0.56482096834336659</v>
      </c>
      <c r="L10" s="128">
        <v>9.2190818010565705E-3</v>
      </c>
      <c r="M10" s="127">
        <f t="shared" si="2"/>
        <v>0.56277854100602875</v>
      </c>
      <c r="N10" s="128">
        <v>9.9701929360133902E-4</v>
      </c>
    </row>
    <row r="11" spans="1:14" ht="15.5" x14ac:dyDescent="0.25">
      <c r="A11" s="150" t="s">
        <v>93</v>
      </c>
      <c r="B11" s="125">
        <v>1.1202381814901736</v>
      </c>
      <c r="C11" s="121">
        <v>0.70099027510485612</v>
      </c>
      <c r="D11" s="125">
        <v>0.36715123326278559</v>
      </c>
      <c r="E11" s="122">
        <v>0.26083359073669066</v>
      </c>
      <c r="F11" s="125">
        <v>0.57548821213748247</v>
      </c>
      <c r="G11" s="122">
        <v>0.36883499940110165</v>
      </c>
      <c r="H11" s="125"/>
      <c r="I11" s="126">
        <f t="shared" si="0"/>
        <v>0.61510030629796542</v>
      </c>
      <c r="J11" s="128">
        <v>7.4103098728858395E-13</v>
      </c>
      <c r="K11" s="127">
        <f t="shared" si="1"/>
        <v>0.58464985017391402</v>
      </c>
      <c r="L11" s="128">
        <v>2.3524997952545298E-3</v>
      </c>
      <c r="M11" s="127">
        <f t="shared" si="2"/>
        <v>0.60941868748501959</v>
      </c>
      <c r="N11" s="128">
        <v>1.11591227250687E-6</v>
      </c>
    </row>
    <row r="12" spans="1:14" x14ac:dyDescent="0.25">
      <c r="M12" s="127"/>
    </row>
    <row r="13" spans="1:14" ht="15.5" x14ac:dyDescent="0.25">
      <c r="A13" s="124" t="s">
        <v>188</v>
      </c>
      <c r="B13" s="125"/>
      <c r="C13" s="121"/>
      <c r="D13" s="125"/>
      <c r="E13" s="122"/>
      <c r="F13" s="125"/>
      <c r="G13" s="122"/>
      <c r="H13" s="125"/>
      <c r="I13" s="126"/>
      <c r="J13" s="128"/>
      <c r="K13" s="127"/>
      <c r="L13" s="128"/>
      <c r="M13" s="127"/>
      <c r="N13" s="128"/>
    </row>
    <row r="14" spans="1:14" ht="15.5" x14ac:dyDescent="0.25">
      <c r="A14" s="151" t="s">
        <v>7</v>
      </c>
      <c r="B14">
        <v>1.3089563007847775</v>
      </c>
      <c r="C14">
        <v>1.4051889588331452</v>
      </c>
      <c r="D14">
        <v>0.14543958897608639</v>
      </c>
      <c r="E14">
        <v>0.3220224697325958</v>
      </c>
      <c r="F14">
        <v>0.58175835590434555</v>
      </c>
      <c r="G14">
        <v>0.73186924939226317</v>
      </c>
      <c r="H14"/>
      <c r="I14" s="126">
        <f t="shared" ref="I14:I19" si="3">B14/(B14+C14)</f>
        <v>0.48227201405168807</v>
      </c>
      <c r="J14" s="132">
        <v>1</v>
      </c>
      <c r="K14" s="127">
        <f t="shared" ref="K14:K19" si="4">D14/(D14+E14)</f>
        <v>0.31112597539541265</v>
      </c>
      <c r="L14" s="129">
        <v>0.70391651857527204</v>
      </c>
      <c r="M14" s="127">
        <f t="shared" ref="M14:M19" si="5">F14/(F14+G14)</f>
        <v>0.44286398486044926</v>
      </c>
      <c r="N14" s="126">
        <v>0.80770257919017696</v>
      </c>
    </row>
    <row r="15" spans="1:14" ht="15.5" x14ac:dyDescent="0.25">
      <c r="A15" s="151" t="s">
        <v>17</v>
      </c>
      <c r="B15">
        <v>0.58175835590434555</v>
      </c>
      <c r="C15">
        <v>0.73186924939226317</v>
      </c>
      <c r="D15">
        <v>0.29087917795217277</v>
      </c>
      <c r="E15">
        <v>0.20492338982983369</v>
      </c>
      <c r="F15">
        <v>0.29087917795217277</v>
      </c>
      <c r="G15">
        <v>0.23419815980552419</v>
      </c>
      <c r="H15"/>
      <c r="I15" s="126">
        <f t="shared" si="3"/>
        <v>0.44286398486044926</v>
      </c>
      <c r="J15" s="126">
        <v>0.80770257919017696</v>
      </c>
      <c r="K15" s="127">
        <f t="shared" si="4"/>
        <v>0.58668348422121519</v>
      </c>
      <c r="L15" s="126">
        <v>0.65227195136399696</v>
      </c>
      <c r="M15" s="127">
        <f t="shared" si="5"/>
        <v>0.55397397113794766</v>
      </c>
      <c r="N15" s="126">
        <v>0.67837392611583802</v>
      </c>
    </row>
    <row r="16" spans="1:14" ht="15.5" x14ac:dyDescent="0.25">
      <c r="A16" s="151" t="s">
        <v>22</v>
      </c>
      <c r="B16">
        <v>3.0542313684978142</v>
      </c>
      <c r="C16">
        <v>3.3080490072530293</v>
      </c>
      <c r="D16">
        <v>0.29087917795217277</v>
      </c>
      <c r="E16">
        <v>0.79041878934364418</v>
      </c>
      <c r="F16">
        <v>1.4543958897608638</v>
      </c>
      <c r="G16">
        <v>1.2295403389790021</v>
      </c>
      <c r="H16"/>
      <c r="I16" s="126">
        <f t="shared" si="3"/>
        <v>0.48005293512978348</v>
      </c>
      <c r="J16" s="126">
        <v>0.81750430528647</v>
      </c>
      <c r="K16" s="127">
        <f t="shared" si="4"/>
        <v>0.26900927103342576</v>
      </c>
      <c r="L16" s="126">
        <v>0.21337117960729299</v>
      </c>
      <c r="M16" s="127">
        <f t="shared" si="5"/>
        <v>0.54188913811999062</v>
      </c>
      <c r="N16" s="126">
        <v>0.58034272308596901</v>
      </c>
    </row>
    <row r="17" spans="1:14" ht="15.5" x14ac:dyDescent="0.25">
      <c r="A17" s="151" t="s">
        <v>26</v>
      </c>
      <c r="B17">
        <v>1.7452750677130366</v>
      </c>
      <c r="C17">
        <v>1.4051889588331452</v>
      </c>
      <c r="D17">
        <v>0.58175835590434555</v>
      </c>
      <c r="E17">
        <v>8.7824309927071575E-2</v>
      </c>
      <c r="F17">
        <v>0.87263753385651832</v>
      </c>
      <c r="G17">
        <v>0.79041878934364418</v>
      </c>
      <c r="H17"/>
      <c r="I17" s="126">
        <f t="shared" si="3"/>
        <v>0.55397397113794766</v>
      </c>
      <c r="J17" s="126">
        <v>0.48948232714817103</v>
      </c>
      <c r="K17" s="127">
        <f t="shared" si="4"/>
        <v>0.86883724085356873</v>
      </c>
      <c r="L17" s="126">
        <v>1.7969054465080899E-2</v>
      </c>
      <c r="M17" s="127">
        <f t="shared" si="5"/>
        <v>0.5247191701705759</v>
      </c>
      <c r="N17" s="126">
        <v>0.81545541076688599</v>
      </c>
    </row>
    <row r="18" spans="1:14" ht="15.5" x14ac:dyDescent="0.25">
      <c r="A18" s="151" t="s">
        <v>31</v>
      </c>
      <c r="B18">
        <v>2.3270334236173822</v>
      </c>
      <c r="C18">
        <v>2.4298059079823138</v>
      </c>
      <c r="D18">
        <v>0.43631876692825916</v>
      </c>
      <c r="E18">
        <v>0.29274769975690523</v>
      </c>
      <c r="F18">
        <v>1.7452750677130366</v>
      </c>
      <c r="G18">
        <v>1.1709907990276209</v>
      </c>
      <c r="H18"/>
      <c r="I18" s="126">
        <f t="shared" si="3"/>
        <v>0.48919739797787426</v>
      </c>
      <c r="J18" s="132">
        <v>1</v>
      </c>
      <c r="K18" s="127">
        <f t="shared" si="4"/>
        <v>0.59846226217489218</v>
      </c>
      <c r="L18" s="126">
        <v>0.46752597624220998</v>
      </c>
      <c r="M18" s="127">
        <f t="shared" si="5"/>
        <v>0.59846226217489218</v>
      </c>
      <c r="N18" s="126">
        <v>0.26214843906475499</v>
      </c>
    </row>
    <row r="19" spans="1:14" ht="15.5" x14ac:dyDescent="0.25">
      <c r="A19" s="151" t="s">
        <v>36</v>
      </c>
      <c r="B19">
        <v>3.1996709574739004</v>
      </c>
      <c r="C19">
        <v>3.3665985472044104</v>
      </c>
      <c r="D19">
        <v>0.43631876692825916</v>
      </c>
      <c r="E19">
        <v>0.38057200968397681</v>
      </c>
      <c r="F19">
        <v>1.1635167118086911</v>
      </c>
      <c r="G19">
        <v>1.3466394188817641</v>
      </c>
      <c r="H19"/>
      <c r="I19" s="126">
        <f t="shared" si="3"/>
        <v>0.48728900865159602</v>
      </c>
      <c r="J19" s="126">
        <v>0.909154077481377</v>
      </c>
      <c r="K19" s="127">
        <f t="shared" si="4"/>
        <v>0.5341213041206514</v>
      </c>
      <c r="L19" s="126">
        <v>0.74149579240659202</v>
      </c>
      <c r="M19" s="127">
        <f t="shared" si="5"/>
        <v>0.46352364204877122</v>
      </c>
      <c r="N19" s="126">
        <v>0.85573558408830797</v>
      </c>
    </row>
    <row r="20" spans="1:14" ht="15.5" x14ac:dyDescent="0.25">
      <c r="A20" s="124"/>
      <c r="B20" s="125"/>
      <c r="C20" s="121"/>
      <c r="D20" s="125"/>
      <c r="E20" s="122"/>
      <c r="F20" s="125"/>
      <c r="G20" s="122"/>
      <c r="H20" s="125"/>
      <c r="I20" s="126"/>
      <c r="J20" s="126"/>
      <c r="L20" s="128"/>
      <c r="M20" s="127"/>
      <c r="N20" s="128"/>
    </row>
    <row r="21" spans="1:14" ht="15.5" x14ac:dyDescent="0.25">
      <c r="A21" s="104" t="s">
        <v>191</v>
      </c>
      <c r="B21" s="125"/>
      <c r="C21" s="121"/>
      <c r="D21" s="125"/>
      <c r="E21" s="122"/>
      <c r="F21" s="125"/>
      <c r="G21" s="122"/>
      <c r="H21" s="125"/>
      <c r="I21" s="126"/>
      <c r="J21" s="128"/>
      <c r="L21" s="128"/>
      <c r="M21" s="127"/>
      <c r="N21" s="128"/>
    </row>
    <row r="22" spans="1:14" ht="15.5" x14ac:dyDescent="0.25">
      <c r="A22" s="150" t="s">
        <v>153</v>
      </c>
      <c r="B22" s="125">
        <v>1.207329869380416</v>
      </c>
      <c r="C22" s="121">
        <v>0.74989657336798554</v>
      </c>
      <c r="D22" s="125">
        <v>0.2441982621236202</v>
      </c>
      <c r="E22" s="122">
        <v>0.18543638091436601</v>
      </c>
      <c r="F22" s="125">
        <v>0.60622645492227389</v>
      </c>
      <c r="G22" s="122">
        <v>0.39125038610503599</v>
      </c>
      <c r="H22" s="125"/>
      <c r="I22" s="126">
        <f t="shared" ref="I22:I29" si="6">B22/(B22+C22)</f>
        <v>0.61685753013077216</v>
      </c>
      <c r="J22" s="128">
        <v>4.9018842422363799E-14</v>
      </c>
      <c r="K22" s="127">
        <f t="shared" ref="K22:K29" si="7">D22/(D22+E22)</f>
        <v>0.56838587409262842</v>
      </c>
      <c r="L22" s="126">
        <v>4.1826003539418101E-2</v>
      </c>
      <c r="M22" s="127">
        <f t="shared" ref="M22:M29" si="8">F22/(F22+G22)</f>
        <v>0.60775992984249749</v>
      </c>
      <c r="N22" s="128">
        <v>7.3182452915792703E-7</v>
      </c>
    </row>
    <row r="23" spans="1:14" ht="15.5" x14ac:dyDescent="0.25">
      <c r="A23" s="150" t="s">
        <v>113</v>
      </c>
      <c r="B23" s="125">
        <v>0.55841141059037624</v>
      </c>
      <c r="C23" s="130">
        <v>0.26694687801958183</v>
      </c>
      <c r="D23" s="125">
        <v>8.8799368044952795E-2</v>
      </c>
      <c r="E23" s="122">
        <v>5.501958554602069E-2</v>
      </c>
      <c r="F23" s="125">
        <v>0.24590594227833079</v>
      </c>
      <c r="G23" s="122">
        <v>0.16913428149332285</v>
      </c>
      <c r="H23" s="125"/>
      <c r="I23" s="126">
        <f t="shared" si="6"/>
        <v>0.67656848946272141</v>
      </c>
      <c r="J23" s="128">
        <v>1.05153974972379E-13</v>
      </c>
      <c r="K23" s="127">
        <f t="shared" si="7"/>
        <v>0.61743856305269429</v>
      </c>
      <c r="L23" s="126">
        <v>4.2489852292620103E-2</v>
      </c>
      <c r="M23" s="127">
        <f t="shared" si="8"/>
        <v>0.59248701256874581</v>
      </c>
      <c r="N23" s="128">
        <v>6.2598699925147799E-3</v>
      </c>
    </row>
    <row r="24" spans="1:14" ht="15.5" x14ac:dyDescent="0.25">
      <c r="A24" s="150" t="s">
        <v>100</v>
      </c>
      <c r="B24" s="125">
        <v>0.90677816215134488</v>
      </c>
      <c r="C24" s="122">
        <v>0.45442102136157825</v>
      </c>
      <c r="D24" s="125">
        <v>0.19809089794643317</v>
      </c>
      <c r="E24" s="122">
        <v>0.14671889478938849</v>
      </c>
      <c r="F24" s="125">
        <v>0.61476485569582695</v>
      </c>
      <c r="G24" s="122">
        <v>0.37291052425636245</v>
      </c>
      <c r="H24" s="125"/>
      <c r="I24" s="126">
        <f t="shared" si="6"/>
        <v>0.66616125922965341</v>
      </c>
      <c r="J24" s="128">
        <v>3.1306620081723302E-19</v>
      </c>
      <c r="K24" s="127">
        <f t="shared" si="7"/>
        <v>0.57449324850875638</v>
      </c>
      <c r="L24" s="126">
        <v>4.7938443747987301E-2</v>
      </c>
      <c r="M24" s="127">
        <f t="shared" si="8"/>
        <v>0.62243614468306985</v>
      </c>
      <c r="N24" s="128">
        <v>2.3539141680814999E-8</v>
      </c>
    </row>
    <row r="25" spans="1:14" ht="15.5" x14ac:dyDescent="0.25">
      <c r="A25" s="150" t="s">
        <v>101</v>
      </c>
      <c r="B25" s="125">
        <v>1.8921096114193787</v>
      </c>
      <c r="C25" s="125">
        <v>1.2858280918347798</v>
      </c>
      <c r="D25" s="125">
        <v>0.39959715620228758</v>
      </c>
      <c r="E25" s="125">
        <v>0.27102240287484258</v>
      </c>
      <c r="F25" s="125">
        <v>1.1304842624184375</v>
      </c>
      <c r="G25" s="125">
        <v>0.69895251267722569</v>
      </c>
      <c r="H25" s="125"/>
      <c r="I25" s="126">
        <f t="shared" si="6"/>
        <v>0.59538914481611394</v>
      </c>
      <c r="J25" s="128">
        <v>4.2841555450546103E-15</v>
      </c>
      <c r="K25" s="127">
        <f t="shared" si="7"/>
        <v>0.59586266280719757</v>
      </c>
      <c r="L25" s="128">
        <v>3.5279561672039398E-4</v>
      </c>
      <c r="M25" s="127">
        <f t="shared" si="8"/>
        <v>0.61794114877751016</v>
      </c>
      <c r="N25" s="128">
        <v>2.01499961328507E-13</v>
      </c>
    </row>
    <row r="26" spans="1:14" ht="15.5" x14ac:dyDescent="0.25">
      <c r="A26" s="150" t="s">
        <v>102</v>
      </c>
      <c r="B26" s="125">
        <v>5.7975741252425914</v>
      </c>
      <c r="C26" s="125">
        <v>3.6720478945899728</v>
      </c>
      <c r="D26" s="125">
        <v>1.0843768982412505</v>
      </c>
      <c r="E26" s="125">
        <v>0.55834690517072838</v>
      </c>
      <c r="F26" s="125">
        <v>2.0423854650339144</v>
      </c>
      <c r="G26" s="125">
        <v>1.3816029259334082</v>
      </c>
      <c r="H26" s="125"/>
      <c r="I26" s="126">
        <f t="shared" si="6"/>
        <v>0.612228673235376</v>
      </c>
      <c r="J26" s="128">
        <v>2.1211498772027601E-57</v>
      </c>
      <c r="K26" s="127">
        <f t="shared" si="7"/>
        <v>0.66010907980329514</v>
      </c>
      <c r="L26" s="128">
        <v>2.0822407362563002E-21</v>
      </c>
      <c r="M26" s="127">
        <f t="shared" si="8"/>
        <v>0.59649310448068227</v>
      </c>
      <c r="N26" s="128">
        <v>1.81095317647761E-16</v>
      </c>
    </row>
    <row r="27" spans="1:14" ht="15.5" x14ac:dyDescent="0.25">
      <c r="A27" s="150" t="s">
        <v>103</v>
      </c>
      <c r="B27" s="125">
        <v>3.1131009220374795</v>
      </c>
      <c r="C27" s="125">
        <v>1.416244887203125</v>
      </c>
      <c r="D27" s="125">
        <v>0.76674838946507318</v>
      </c>
      <c r="E27" s="125">
        <v>0.3077021265721897</v>
      </c>
      <c r="F27" s="125">
        <v>1.9091864129664851</v>
      </c>
      <c r="G27" s="125">
        <v>0.94959729127576442</v>
      </c>
      <c r="H27" s="125"/>
      <c r="I27" s="126">
        <f t="shared" si="6"/>
        <v>0.6873180042217677</v>
      </c>
      <c r="J27" s="128">
        <v>1.01472018303323E-76</v>
      </c>
      <c r="K27" s="127">
        <f t="shared" si="7"/>
        <v>0.71361908065618329</v>
      </c>
      <c r="L27" s="128">
        <v>6.1133133574749899E-25</v>
      </c>
      <c r="M27" s="127">
        <f t="shared" si="8"/>
        <v>0.66783171113413597</v>
      </c>
      <c r="N27" s="128">
        <v>1.4708308351486201E-39</v>
      </c>
    </row>
    <row r="28" spans="1:14" ht="15.5" x14ac:dyDescent="0.25">
      <c r="A28" s="150" t="s">
        <v>104</v>
      </c>
      <c r="B28" s="125">
        <v>0.85725543766473655</v>
      </c>
      <c r="C28" s="125">
        <v>0.49110074505892531</v>
      </c>
      <c r="D28" s="125">
        <v>0.18955249717288</v>
      </c>
      <c r="E28" s="125">
        <v>0.13653008265123651</v>
      </c>
      <c r="F28" s="125">
        <v>0.45936596161715965</v>
      </c>
      <c r="G28" s="125">
        <v>0.31585317628271131</v>
      </c>
      <c r="H28" s="125"/>
      <c r="I28" s="126">
        <f t="shared" si="6"/>
        <v>0.63577817838391315</v>
      </c>
      <c r="J28" s="128">
        <v>3.0118522158443698E-13</v>
      </c>
      <c r="K28" s="127">
        <f t="shared" si="7"/>
        <v>0.58130212682665072</v>
      </c>
      <c r="L28" s="128">
        <v>3.50430168644012E-2</v>
      </c>
      <c r="M28" s="127">
        <f t="shared" si="8"/>
        <v>0.59256272086060446</v>
      </c>
      <c r="N28" s="128">
        <v>2.0340393018137101E-4</v>
      </c>
    </row>
    <row r="29" spans="1:14" ht="15.5" x14ac:dyDescent="0.25">
      <c r="A29" s="150" t="s">
        <v>105</v>
      </c>
      <c r="B29" s="125">
        <v>1.5420351797036995</v>
      </c>
      <c r="C29" s="125">
        <v>0.92310637971656928</v>
      </c>
      <c r="D29" s="125">
        <v>0.38081267450047063</v>
      </c>
      <c r="E29" s="125">
        <v>0.2445314913156475</v>
      </c>
      <c r="F29" s="125">
        <v>1.1441457036561227</v>
      </c>
      <c r="G29" s="125">
        <v>0.74174552365746405</v>
      </c>
      <c r="H29" s="125"/>
      <c r="I29" s="126">
        <f t="shared" si="6"/>
        <v>0.62553615787741712</v>
      </c>
      <c r="J29" s="128">
        <v>9.2583098466062199E-20</v>
      </c>
      <c r="K29" s="127">
        <f t="shared" si="7"/>
        <v>0.60896494333401729</v>
      </c>
      <c r="L29" s="128">
        <v>7.2731177333479503E-5</v>
      </c>
      <c r="M29" s="127">
        <f t="shared" si="8"/>
        <v>0.60668700669758924</v>
      </c>
      <c r="N29" s="128">
        <v>1.3262716511539001E-11</v>
      </c>
    </row>
    <row r="38" spans="1:8" ht="15.5" x14ac:dyDescent="0.25">
      <c r="A38" s="131"/>
    </row>
    <row r="39" spans="1:8" ht="15.5" x14ac:dyDescent="0.25">
      <c r="A39" s="104"/>
      <c r="B39" s="24"/>
      <c r="C39" s="24"/>
      <c r="D39" s="24"/>
      <c r="E39" s="24"/>
      <c r="F39" s="24"/>
      <c r="G39" s="24"/>
      <c r="H39" s="24"/>
    </row>
    <row r="40" spans="1:8" ht="15.5" x14ac:dyDescent="0.25">
      <c r="A40" s="104"/>
      <c r="B40" s="24"/>
      <c r="C40" s="24"/>
      <c r="D40" s="24"/>
      <c r="E40" s="24"/>
      <c r="F40" s="24"/>
      <c r="G40" s="24"/>
      <c r="H40" s="24"/>
    </row>
    <row r="41" spans="1:8" ht="15.5" x14ac:dyDescent="0.25">
      <c r="A41" s="104"/>
      <c r="B41" s="24"/>
      <c r="C41" s="24"/>
      <c r="D41" s="24"/>
      <c r="E41" s="24"/>
      <c r="F41" s="24"/>
      <c r="G41" s="24"/>
      <c r="H41" s="24"/>
    </row>
    <row r="42" spans="1:8" ht="15.5" x14ac:dyDescent="0.25">
      <c r="A42" s="104"/>
      <c r="B42" s="24"/>
      <c r="C42" s="24"/>
      <c r="D42" s="24"/>
      <c r="E42" s="24"/>
      <c r="F42" s="24"/>
      <c r="G42" s="24"/>
      <c r="H42" s="24"/>
    </row>
    <row r="43" spans="1:8" ht="15.5" x14ac:dyDescent="0.25">
      <c r="A43" s="104"/>
      <c r="B43" s="24"/>
      <c r="C43" s="24"/>
      <c r="D43" s="24"/>
      <c r="E43" s="24"/>
      <c r="F43" s="24"/>
      <c r="G43" s="24"/>
      <c r="H43" s="24"/>
    </row>
    <row r="44" spans="1:8" ht="15.5" x14ac:dyDescent="0.25">
      <c r="A44" s="104"/>
      <c r="B44" s="24"/>
      <c r="C44" s="24"/>
      <c r="D44" s="24"/>
      <c r="E44" s="24"/>
      <c r="F44" s="24"/>
      <c r="G44" s="24"/>
      <c r="H44" s="24"/>
    </row>
    <row r="45" spans="1:8" ht="15.5" x14ac:dyDescent="0.25">
      <c r="A45" s="104"/>
    </row>
    <row r="46" spans="1:8" ht="15.5" x14ac:dyDescent="0.25">
      <c r="A46" s="104"/>
    </row>
  </sheetData>
  <sortState ref="I38:O42">
    <sortCondition ref="I37"/>
  </sortState>
  <mergeCells count="11">
    <mergeCell ref="K2:L2"/>
    <mergeCell ref="M2:N2"/>
    <mergeCell ref="B2:G2"/>
    <mergeCell ref="A1:N1"/>
    <mergeCell ref="F3:G3"/>
    <mergeCell ref="B3:C3"/>
    <mergeCell ref="D3:E3"/>
    <mergeCell ref="J3:J4"/>
    <mergeCell ref="L3:L4"/>
    <mergeCell ref="N3:N4"/>
    <mergeCell ref="I2:J2"/>
  </mergeCells>
  <printOptions horizontalCentered="1"/>
  <pageMargins left="0.7" right="0.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sqref="A1:E1"/>
    </sheetView>
  </sheetViews>
  <sheetFormatPr defaultColWidth="11.453125" defaultRowHeight="15.5" x14ac:dyDescent="0.35"/>
  <cols>
    <col min="1" max="1" width="37.453125" style="97" customWidth="1"/>
    <col min="2" max="4" width="11.453125" style="98"/>
    <col min="5" max="5" width="14.453125" style="98" customWidth="1"/>
    <col min="6" max="16384" width="11.453125" style="97"/>
  </cols>
  <sheetData>
    <row r="1" spans="1:5" ht="69.650000000000006" customHeight="1" thickBot="1" x14ac:dyDescent="0.4">
      <c r="A1" s="212" t="s">
        <v>268</v>
      </c>
      <c r="B1" s="212"/>
      <c r="C1" s="212"/>
      <c r="D1" s="212"/>
      <c r="E1" s="212"/>
    </row>
    <row r="2" spans="1:5" s="117" customFormat="1" ht="39" customHeight="1" thickBot="1" x14ac:dyDescent="0.4">
      <c r="A2" s="216" t="s">
        <v>154</v>
      </c>
      <c r="B2" s="206" t="s">
        <v>175</v>
      </c>
      <c r="C2" s="206"/>
      <c r="D2" s="216" t="s">
        <v>165</v>
      </c>
      <c r="E2" s="206" t="s">
        <v>174</v>
      </c>
    </row>
    <row r="3" spans="1:5" ht="16" thickBot="1" x14ac:dyDescent="0.4">
      <c r="A3" s="216"/>
      <c r="B3" s="116" t="s">
        <v>169</v>
      </c>
      <c r="C3" s="116" t="s">
        <v>124</v>
      </c>
      <c r="D3" s="216"/>
      <c r="E3" s="216"/>
    </row>
    <row r="4" spans="1:5" x14ac:dyDescent="0.35">
      <c r="A4" s="104" t="s">
        <v>173</v>
      </c>
      <c r="B4" s="104"/>
      <c r="C4" s="104"/>
      <c r="D4" s="104"/>
      <c r="E4" s="104"/>
    </row>
    <row r="5" spans="1:5" x14ac:dyDescent="0.35">
      <c r="A5" s="99" t="s">
        <v>48</v>
      </c>
      <c r="B5" s="108">
        <v>1789</v>
      </c>
      <c r="C5" s="108">
        <v>2012</v>
      </c>
      <c r="D5" s="112">
        <v>3.1603652480187102E-4</v>
      </c>
      <c r="E5" s="106">
        <f t="shared" ref="E5:E13" si="0">C5/(B5+C5)</f>
        <v>0.52933438568797686</v>
      </c>
    </row>
    <row r="6" spans="1:5" x14ac:dyDescent="0.35">
      <c r="A6" s="99" t="s">
        <v>52</v>
      </c>
      <c r="B6" s="108">
        <v>1197</v>
      </c>
      <c r="C6" s="108">
        <v>1228</v>
      </c>
      <c r="D6" s="107">
        <v>0.54239551144261899</v>
      </c>
      <c r="E6" s="106">
        <f t="shared" si="0"/>
        <v>0.50639175257731961</v>
      </c>
    </row>
    <row r="7" spans="1:5" x14ac:dyDescent="0.35">
      <c r="A7" s="99" t="s">
        <v>53</v>
      </c>
      <c r="B7" s="108">
        <v>285</v>
      </c>
      <c r="C7" s="108">
        <v>328</v>
      </c>
      <c r="D7" s="107">
        <v>8.9734979139715995E-2</v>
      </c>
      <c r="E7" s="106">
        <f t="shared" si="0"/>
        <v>0.53507340946166393</v>
      </c>
    </row>
    <row r="8" spans="1:5" x14ac:dyDescent="0.35">
      <c r="A8" s="142" t="s">
        <v>183</v>
      </c>
      <c r="B8" s="143">
        <f>SUM(B5:B7)</f>
        <v>3271</v>
      </c>
      <c r="C8" s="143">
        <f>SUM(C5:C7)</f>
        <v>3568</v>
      </c>
      <c r="D8" s="144"/>
      <c r="E8" s="145"/>
    </row>
    <row r="9" spans="1:5" x14ac:dyDescent="0.35">
      <c r="A9" s="142" t="s">
        <v>184</v>
      </c>
      <c r="B9" s="143"/>
      <c r="C9" s="143"/>
      <c r="D9" s="146">
        <v>3.5E-4</v>
      </c>
      <c r="E9" s="145">
        <f>C8/(B8+C8)</f>
        <v>0.52171370083345514</v>
      </c>
    </row>
    <row r="10" spans="1:5" x14ac:dyDescent="0.35">
      <c r="A10" s="140"/>
      <c r="B10" s="108"/>
      <c r="C10" s="108"/>
      <c r="D10" s="107"/>
      <c r="E10" s="106"/>
    </row>
    <row r="11" spans="1:5" x14ac:dyDescent="0.35">
      <c r="A11" s="99" t="s">
        <v>95</v>
      </c>
      <c r="B11" s="108">
        <v>799</v>
      </c>
      <c r="C11" s="108">
        <v>841</v>
      </c>
      <c r="D11" s="107">
        <v>0.31133532860499702</v>
      </c>
      <c r="E11" s="106">
        <f t="shared" si="0"/>
        <v>0.5128048780487805</v>
      </c>
    </row>
    <row r="12" spans="1:5" x14ac:dyDescent="0.35">
      <c r="A12" s="99" t="s">
        <v>94</v>
      </c>
      <c r="B12" s="108">
        <v>897</v>
      </c>
      <c r="C12" s="108">
        <v>939</v>
      </c>
      <c r="D12" s="107">
        <v>0.33864077054819802</v>
      </c>
      <c r="E12" s="106">
        <f t="shared" si="0"/>
        <v>0.51143790849673199</v>
      </c>
    </row>
    <row r="13" spans="1:5" x14ac:dyDescent="0.35">
      <c r="A13" s="99" t="s">
        <v>93</v>
      </c>
      <c r="B13" s="108">
        <v>562</v>
      </c>
      <c r="C13" s="108">
        <v>626</v>
      </c>
      <c r="D13" s="107">
        <v>6.7532186449007103E-2</v>
      </c>
      <c r="E13" s="106">
        <f t="shared" si="0"/>
        <v>0.52693602693602692</v>
      </c>
    </row>
    <row r="14" spans="1:5" x14ac:dyDescent="0.35">
      <c r="A14" s="142" t="s">
        <v>186</v>
      </c>
      <c r="B14" s="143">
        <f>SUM(B11:B13)</f>
        <v>2258</v>
      </c>
      <c r="C14" s="143">
        <f>SUM(C11:C13)</f>
        <v>2406</v>
      </c>
      <c r="D14" s="144"/>
      <c r="E14" s="145"/>
    </row>
    <row r="15" spans="1:5" x14ac:dyDescent="0.35">
      <c r="A15" s="142" t="s">
        <v>185</v>
      </c>
      <c r="B15" s="143"/>
      <c r="C15" s="143"/>
      <c r="D15" s="145">
        <v>3.2000000000000001E-2</v>
      </c>
      <c r="E15" s="145">
        <f>C14/(B14+C14)</f>
        <v>0.51586620926243565</v>
      </c>
    </row>
    <row r="16" spans="1:5" x14ac:dyDescent="0.35">
      <c r="A16" s="140"/>
      <c r="B16" s="108"/>
      <c r="C16" s="108"/>
      <c r="D16" s="107"/>
      <c r="E16" s="106"/>
    </row>
    <row r="17" spans="1:6" x14ac:dyDescent="0.35">
      <c r="A17" s="104" t="s">
        <v>172</v>
      </c>
      <c r="B17" s="115">
        <f>B14+B8</f>
        <v>5529</v>
      </c>
      <c r="C17" s="115">
        <f>C14+C8</f>
        <v>5974</v>
      </c>
      <c r="D17" s="107"/>
    </row>
    <row r="18" spans="1:6" x14ac:dyDescent="0.35">
      <c r="A18" s="104" t="s">
        <v>171</v>
      </c>
      <c r="B18" s="108"/>
      <c r="C18" s="108"/>
      <c r="D18" s="114">
        <v>3.4690000000000002E-5</v>
      </c>
      <c r="E18" s="109">
        <f>C17/(B17+C17)</f>
        <v>0.51934278014431023</v>
      </c>
    </row>
    <row r="19" spans="1:6" x14ac:dyDescent="0.35">
      <c r="A19" s="123"/>
      <c r="B19" s="108"/>
      <c r="C19" s="108"/>
      <c r="D19" s="107"/>
      <c r="E19" s="106"/>
    </row>
    <row r="20" spans="1:6" x14ac:dyDescent="0.35">
      <c r="A20" s="124" t="s">
        <v>188</v>
      </c>
      <c r="B20" s="108"/>
      <c r="C20" s="108"/>
      <c r="D20" s="107"/>
      <c r="E20" s="106"/>
    </row>
    <row r="21" spans="1:6" x14ac:dyDescent="0.35">
      <c r="A21" s="148" t="s">
        <v>7</v>
      </c>
      <c r="B21" s="108">
        <v>36</v>
      </c>
      <c r="C21" s="108">
        <v>34</v>
      </c>
      <c r="D21" s="107">
        <v>0.90497452645946297</v>
      </c>
      <c r="E21" s="106">
        <f>C21/(B21+C21)</f>
        <v>0.48571428571428571</v>
      </c>
    </row>
    <row r="22" spans="1:6" x14ac:dyDescent="0.35">
      <c r="A22" s="148" t="s">
        <v>17</v>
      </c>
      <c r="B22" s="108">
        <v>18</v>
      </c>
      <c r="C22" s="108">
        <v>12</v>
      </c>
      <c r="D22" s="107">
        <v>0.36159460805356503</v>
      </c>
      <c r="E22" s="106">
        <f t="shared" ref="E22:E26" si="1">C22/(B22+C22)</f>
        <v>0.4</v>
      </c>
    </row>
    <row r="23" spans="1:6" x14ac:dyDescent="0.35">
      <c r="A23" s="148" t="s">
        <v>22</v>
      </c>
      <c r="B23" s="108">
        <v>67</v>
      </c>
      <c r="C23" s="108">
        <v>77</v>
      </c>
      <c r="D23" s="107">
        <v>0.45337169943097499</v>
      </c>
      <c r="E23" s="106">
        <f t="shared" si="1"/>
        <v>0.53472222222222221</v>
      </c>
    </row>
    <row r="24" spans="1:6" x14ac:dyDescent="0.35">
      <c r="A24" s="148" t="s">
        <v>26</v>
      </c>
      <c r="B24" s="108">
        <v>36</v>
      </c>
      <c r="C24" s="108">
        <v>32</v>
      </c>
      <c r="D24" s="107">
        <v>0.71630076015433697</v>
      </c>
      <c r="E24" s="106">
        <f t="shared" si="1"/>
        <v>0.47058823529411764</v>
      </c>
    </row>
    <row r="25" spans="1:6" x14ac:dyDescent="0.35">
      <c r="A25" s="148" t="s">
        <v>31</v>
      </c>
      <c r="B25" s="108">
        <v>56</v>
      </c>
      <c r="C25" s="108">
        <v>56</v>
      </c>
      <c r="D25" s="152">
        <v>1</v>
      </c>
      <c r="E25" s="106">
        <f t="shared" si="1"/>
        <v>0.5</v>
      </c>
    </row>
    <row r="26" spans="1:6" x14ac:dyDescent="0.35">
      <c r="A26" s="148" t="s">
        <v>36</v>
      </c>
      <c r="B26" s="108">
        <v>75</v>
      </c>
      <c r="C26" s="108">
        <v>81</v>
      </c>
      <c r="D26" s="107">
        <v>0.68905427293146804</v>
      </c>
      <c r="E26" s="106">
        <f t="shared" si="1"/>
        <v>0.51923076923076927</v>
      </c>
    </row>
    <row r="27" spans="1:6" x14ac:dyDescent="0.35">
      <c r="A27" s="104" t="s">
        <v>189</v>
      </c>
      <c r="B27" s="105">
        <f>SUM(B21:B26)</f>
        <v>288</v>
      </c>
      <c r="C27" s="105">
        <f>SUM(C21:C26)</f>
        <v>292</v>
      </c>
      <c r="D27" s="107"/>
      <c r="E27" s="106"/>
    </row>
    <row r="28" spans="1:6" x14ac:dyDescent="0.35">
      <c r="A28" s="104" t="s">
        <v>190</v>
      </c>
      <c r="B28" s="108"/>
      <c r="C28" s="108"/>
      <c r="D28" s="153">
        <v>0.9</v>
      </c>
      <c r="E28" s="109">
        <f>C27/(B27+C27)</f>
        <v>0.50344827586206897</v>
      </c>
    </row>
    <row r="29" spans="1:6" x14ac:dyDescent="0.35">
      <c r="A29" s="147"/>
      <c r="B29" s="108"/>
      <c r="C29" s="108"/>
      <c r="D29" s="107"/>
      <c r="E29" s="106"/>
    </row>
    <row r="30" spans="1:6" x14ac:dyDescent="0.35">
      <c r="A30" s="104" t="s">
        <v>191</v>
      </c>
      <c r="B30" s="108"/>
      <c r="C30" s="108"/>
      <c r="D30" s="107"/>
      <c r="E30" s="106"/>
    </row>
    <row r="31" spans="1:6" x14ac:dyDescent="0.35">
      <c r="A31" s="119" t="s">
        <v>88</v>
      </c>
      <c r="B31" s="108">
        <v>622</v>
      </c>
      <c r="C31" s="108">
        <v>627</v>
      </c>
      <c r="D31" s="107">
        <v>0.90989189186483699</v>
      </c>
      <c r="E31" s="106">
        <f t="shared" ref="E31:E38" si="2">C31/(B31+C31)</f>
        <v>0.50200160128102478</v>
      </c>
    </row>
    <row r="32" spans="1:6" x14ac:dyDescent="0.35">
      <c r="A32" s="119" t="s">
        <v>113</v>
      </c>
      <c r="B32" s="108">
        <v>244</v>
      </c>
      <c r="C32" s="108">
        <v>295</v>
      </c>
      <c r="D32" s="107">
        <v>3.1172235230463401E-2</v>
      </c>
      <c r="E32" s="106">
        <f t="shared" si="2"/>
        <v>0.54730983302411873</v>
      </c>
      <c r="F32" s="118"/>
    </row>
    <row r="33" spans="1:5" x14ac:dyDescent="0.35">
      <c r="A33" s="99" t="s">
        <v>100</v>
      </c>
      <c r="B33" s="108">
        <v>428</v>
      </c>
      <c r="C33" s="108">
        <v>460</v>
      </c>
      <c r="D33" s="107">
        <v>0.29820064979132499</v>
      </c>
      <c r="E33" s="106">
        <f t="shared" si="2"/>
        <v>0.51801801801801806</v>
      </c>
    </row>
    <row r="34" spans="1:5" x14ac:dyDescent="0.35">
      <c r="A34" s="99" t="s">
        <v>101</v>
      </c>
      <c r="B34" s="108">
        <v>1012</v>
      </c>
      <c r="C34" s="108">
        <v>1042</v>
      </c>
      <c r="D34" s="107">
        <v>0.52226132334265996</v>
      </c>
      <c r="E34" s="106">
        <f t="shared" si="2"/>
        <v>0.50730282375851998</v>
      </c>
    </row>
    <row r="35" spans="1:5" x14ac:dyDescent="0.35">
      <c r="A35" s="99" t="s">
        <v>102</v>
      </c>
      <c r="B35" s="108">
        <v>2927</v>
      </c>
      <c r="C35" s="108">
        <v>3273</v>
      </c>
      <c r="D35" s="113">
        <v>1.17283554023825E-5</v>
      </c>
      <c r="E35" s="106">
        <f t="shared" si="2"/>
        <v>0.52790322580645166</v>
      </c>
    </row>
    <row r="36" spans="1:5" x14ac:dyDescent="0.35">
      <c r="A36" s="99" t="s">
        <v>103</v>
      </c>
      <c r="B36" s="108">
        <v>1408</v>
      </c>
      <c r="C36" s="108">
        <v>1516</v>
      </c>
      <c r="D36" s="107">
        <v>4.7823498387188197E-2</v>
      </c>
      <c r="E36" s="106">
        <f t="shared" si="2"/>
        <v>0.51846785225718195</v>
      </c>
    </row>
    <row r="37" spans="1:5" x14ac:dyDescent="0.35">
      <c r="A37" s="99" t="s">
        <v>104</v>
      </c>
      <c r="B37" s="108">
        <v>402</v>
      </c>
      <c r="C37" s="108">
        <v>475</v>
      </c>
      <c r="D37" s="107">
        <v>1.49989514746463E-2</v>
      </c>
      <c r="E37" s="106">
        <f t="shared" si="2"/>
        <v>0.54161915621436718</v>
      </c>
    </row>
    <row r="38" spans="1:5" x14ac:dyDescent="0.35">
      <c r="A38" s="99" t="s">
        <v>105</v>
      </c>
      <c r="B38" s="108">
        <v>758</v>
      </c>
      <c r="C38" s="108">
        <v>783</v>
      </c>
      <c r="D38" s="107">
        <v>0.54096298030021595</v>
      </c>
      <c r="E38" s="106">
        <f t="shared" si="2"/>
        <v>0.5081116158338741</v>
      </c>
    </row>
    <row r="39" spans="1:5" x14ac:dyDescent="0.35">
      <c r="A39" s="104" t="s">
        <v>192</v>
      </c>
      <c r="B39" s="111">
        <f>SUM(B33:B38)</f>
        <v>6935</v>
      </c>
      <c r="C39" s="111">
        <f>SUM(C33:C38)</f>
        <v>7549</v>
      </c>
    </row>
    <row r="40" spans="1:5" x14ac:dyDescent="0.35">
      <c r="A40" s="104" t="s">
        <v>193</v>
      </c>
      <c r="D40" s="110">
        <v>1.561E-7</v>
      </c>
      <c r="E40" s="109">
        <f>C39/(B39+C39)</f>
        <v>0.52119580226456785</v>
      </c>
    </row>
  </sheetData>
  <mergeCells count="5">
    <mergeCell ref="A1:E1"/>
    <mergeCell ref="B2:C2"/>
    <mergeCell ref="A2:A3"/>
    <mergeCell ref="D2:D3"/>
    <mergeCell ref="E2: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139" workbookViewId="0"/>
  </sheetViews>
  <sheetFormatPr defaultColWidth="11.453125" defaultRowHeight="12.5" x14ac:dyDescent="0.25"/>
  <cols>
    <col min="1" max="1" width="19.7265625" customWidth="1"/>
    <col min="2" max="2" width="45.81640625" customWidth="1"/>
    <col min="3" max="3" width="78.453125" customWidth="1"/>
  </cols>
  <sheetData>
    <row r="1" spans="1:7" ht="13.5" thickBot="1" x14ac:dyDescent="0.3">
      <c r="A1" s="74" t="s">
        <v>267</v>
      </c>
      <c r="B1" s="75"/>
      <c r="C1" s="75"/>
      <c r="D1" s="182"/>
      <c r="E1" s="182"/>
      <c r="F1" s="182"/>
      <c r="G1" s="182"/>
    </row>
    <row r="2" spans="1:7" ht="13.5" thickBot="1" x14ac:dyDescent="0.3">
      <c r="A2" s="68" t="s">
        <v>233</v>
      </c>
      <c r="B2" s="68" t="s">
        <v>234</v>
      </c>
      <c r="C2" s="68" t="s">
        <v>235</v>
      </c>
      <c r="D2" s="183"/>
      <c r="E2" s="183"/>
      <c r="F2" s="183"/>
      <c r="G2" s="183"/>
    </row>
    <row r="3" spans="1:7" x14ac:dyDescent="0.25">
      <c r="A3" s="187" t="s">
        <v>247</v>
      </c>
      <c r="B3" s="188" t="s">
        <v>251</v>
      </c>
      <c r="C3" s="188" t="s">
        <v>243</v>
      </c>
    </row>
    <row r="4" spans="1:7" x14ac:dyDescent="0.25">
      <c r="A4" s="187" t="s">
        <v>247</v>
      </c>
      <c r="B4" s="187" t="s">
        <v>257</v>
      </c>
      <c r="C4" s="187" t="s">
        <v>239</v>
      </c>
    </row>
    <row r="5" spans="1:7" x14ac:dyDescent="0.25">
      <c r="A5" s="187" t="s">
        <v>247</v>
      </c>
      <c r="B5" s="187" t="s">
        <v>240</v>
      </c>
      <c r="C5" s="187" t="s">
        <v>248</v>
      </c>
    </row>
    <row r="6" spans="1:7" x14ac:dyDescent="0.25">
      <c r="A6" s="185" t="s">
        <v>236</v>
      </c>
      <c r="B6" s="187" t="s">
        <v>237</v>
      </c>
      <c r="C6" s="184" t="s">
        <v>238</v>
      </c>
    </row>
    <row r="7" spans="1:7" x14ac:dyDescent="0.25">
      <c r="A7" s="187" t="s">
        <v>245</v>
      </c>
      <c r="B7" s="187" t="s">
        <v>250</v>
      </c>
      <c r="C7" s="186" t="s">
        <v>246</v>
      </c>
    </row>
    <row r="8" spans="1:7" x14ac:dyDescent="0.25">
      <c r="A8" s="188" t="s">
        <v>241</v>
      </c>
      <c r="B8" s="188" t="s">
        <v>249</v>
      </c>
      <c r="C8" s="188" t="s">
        <v>242</v>
      </c>
    </row>
    <row r="9" spans="1:7" ht="14.5" x14ac:dyDescent="0.25">
      <c r="A9" s="188" t="s">
        <v>241</v>
      </c>
      <c r="B9" s="188" t="s">
        <v>252</v>
      </c>
      <c r="C9" s="187" t="s">
        <v>244</v>
      </c>
    </row>
    <row r="12" spans="1:7" ht="37" customHeight="1" x14ac:dyDescent="0.25">
      <c r="A12" s="217" t="s">
        <v>253</v>
      </c>
      <c r="B12" s="217"/>
      <c r="C12" s="217"/>
    </row>
    <row r="15" spans="1:7" x14ac:dyDescent="0.25">
      <c r="A15" s="189" t="s">
        <v>258</v>
      </c>
    </row>
    <row r="16" spans="1:7" ht="25" customHeight="1" x14ac:dyDescent="0.25">
      <c r="A16" s="217" t="s">
        <v>256</v>
      </c>
      <c r="B16" s="217"/>
      <c r="C16" s="217"/>
    </row>
    <row r="17" spans="1:3" ht="25" customHeight="1" x14ac:dyDescent="0.25">
      <c r="A17" s="217" t="s">
        <v>255</v>
      </c>
      <c r="B17" s="217"/>
      <c r="C17" s="217"/>
    </row>
    <row r="18" spans="1:3" ht="27" customHeight="1" x14ac:dyDescent="0.25">
      <c r="A18" s="217" t="s">
        <v>254</v>
      </c>
      <c r="B18" s="217"/>
      <c r="C18" s="217"/>
    </row>
  </sheetData>
  <mergeCells count="4">
    <mergeCell ref="A17:C17"/>
    <mergeCell ref="A18:C18"/>
    <mergeCell ref="A12:C12"/>
    <mergeCell ref="A16:C16"/>
  </mergeCells>
  <hyperlinks>
    <hyperlink ref="C7" r:id="rId1" display="International Cancer Genome Consortium data portal (https://dcc.icgc.org/)."/>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110" zoomScaleNormal="110" zoomScalePageLayoutView="110" workbookViewId="0">
      <selection sqref="A1:F1"/>
    </sheetView>
  </sheetViews>
  <sheetFormatPr defaultColWidth="8.81640625" defaultRowHeight="12.5" x14ac:dyDescent="0.25"/>
  <cols>
    <col min="1" max="1" width="10.453125" bestFit="1" customWidth="1"/>
    <col min="2" max="3" width="11.81640625" bestFit="1" customWidth="1"/>
    <col min="5" max="5" width="11.453125" customWidth="1"/>
    <col min="6" max="6" width="10.81640625" style="1" customWidth="1"/>
  </cols>
  <sheetData>
    <row r="1" spans="1:6" ht="32.25" customHeight="1" thickTop="1" thickBot="1" x14ac:dyDescent="0.3">
      <c r="A1" s="218" t="s">
        <v>266</v>
      </c>
      <c r="B1" s="219"/>
      <c r="C1" s="219"/>
      <c r="D1" s="219"/>
      <c r="E1" s="219"/>
      <c r="F1" s="219"/>
    </row>
    <row r="2" spans="1:6" s="92" customFormat="1" ht="47.25" customHeight="1" thickTop="1" thickBot="1" x14ac:dyDescent="0.3">
      <c r="A2" s="93" t="s">
        <v>154</v>
      </c>
      <c r="B2" s="93" t="s">
        <v>155</v>
      </c>
      <c r="C2" s="93" t="s">
        <v>156</v>
      </c>
      <c r="D2" s="93" t="s">
        <v>157</v>
      </c>
      <c r="E2" s="93" t="s">
        <v>187</v>
      </c>
      <c r="F2" s="93" t="s">
        <v>159</v>
      </c>
    </row>
    <row r="3" spans="1:6" ht="13" thickTop="1" x14ac:dyDescent="0.25">
      <c r="A3" s="1" t="s">
        <v>102</v>
      </c>
      <c r="B3" s="94">
        <v>0.98963980608020996</v>
      </c>
      <c r="C3" s="94">
        <v>0.98743377311592795</v>
      </c>
      <c r="D3" s="95">
        <v>503.96950236351603</v>
      </c>
      <c r="E3" s="1">
        <v>15538</v>
      </c>
      <c r="F3" s="94">
        <f>D3/E3</f>
        <v>3.243464425045154E-2</v>
      </c>
    </row>
    <row r="4" spans="1:6" x14ac:dyDescent="0.25">
      <c r="A4" s="1" t="s">
        <v>52</v>
      </c>
      <c r="B4" s="94">
        <v>0.99566496120704595</v>
      </c>
      <c r="C4" s="94">
        <v>0.99443287289554005</v>
      </c>
      <c r="D4" s="95">
        <v>161.16302171930101</v>
      </c>
      <c r="E4" s="1">
        <v>7978</v>
      </c>
      <c r="F4" s="94">
        <f t="shared" ref="F4:F38" si="0">D4/E4</f>
        <v>2.0200930273163827E-2</v>
      </c>
    </row>
    <row r="5" spans="1:6" x14ac:dyDescent="0.25">
      <c r="A5" s="1" t="s">
        <v>48</v>
      </c>
      <c r="B5" s="94">
        <v>0.99763778855646301</v>
      </c>
      <c r="C5" s="94">
        <v>0.99697009379130797</v>
      </c>
      <c r="D5" s="95">
        <v>112.824610109074</v>
      </c>
      <c r="E5" s="1">
        <v>7550</v>
      </c>
      <c r="F5" s="94">
        <f t="shared" si="0"/>
        <v>1.4943656968089272E-2</v>
      </c>
    </row>
    <row r="6" spans="1:6" x14ac:dyDescent="0.25">
      <c r="A6" s="1" t="s">
        <v>103</v>
      </c>
      <c r="B6" s="94">
        <v>0.99439190050914605</v>
      </c>
      <c r="C6" s="94">
        <v>0.99219849739858701</v>
      </c>
      <c r="D6" s="95">
        <v>143.377099789174</v>
      </c>
      <c r="E6" s="1">
        <v>7075</v>
      </c>
      <c r="F6" s="94">
        <f t="shared" si="0"/>
        <v>2.0265314457833781E-2</v>
      </c>
    </row>
    <row r="7" spans="1:6" x14ac:dyDescent="0.25">
      <c r="A7" s="1" t="s">
        <v>94</v>
      </c>
      <c r="B7" s="94">
        <v>0.99158112919647301</v>
      </c>
      <c r="C7" s="94">
        <v>0.988562873473395</v>
      </c>
      <c r="D7" s="95">
        <v>119.88513107889599</v>
      </c>
      <c r="E7" s="1">
        <v>4655</v>
      </c>
      <c r="F7" s="94">
        <f t="shared" si="0"/>
        <v>2.5754056085691944E-2</v>
      </c>
    </row>
    <row r="8" spans="1:6" x14ac:dyDescent="0.25">
      <c r="A8" s="1" t="s">
        <v>101</v>
      </c>
      <c r="B8" s="94">
        <v>0.99200070450204503</v>
      </c>
      <c r="C8" s="94">
        <v>0.98865408467081395</v>
      </c>
      <c r="D8" s="95">
        <v>103.969371290214</v>
      </c>
      <c r="E8" s="1">
        <v>4374</v>
      </c>
      <c r="F8" s="94">
        <f t="shared" si="0"/>
        <v>2.3769860834525376E-2</v>
      </c>
    </row>
    <row r="9" spans="1:6" x14ac:dyDescent="0.25">
      <c r="A9" s="1" t="s">
        <v>2</v>
      </c>
      <c r="B9" s="94">
        <v>0.95528418977878804</v>
      </c>
      <c r="C9" s="94">
        <v>0.94204270659331302</v>
      </c>
      <c r="D9" s="95">
        <v>259.21311393493897</v>
      </c>
      <c r="E9" s="1">
        <v>4060</v>
      </c>
      <c r="F9" s="94">
        <f t="shared" si="0"/>
        <v>6.3845594565255903E-2</v>
      </c>
    </row>
    <row r="10" spans="1:6" x14ac:dyDescent="0.25">
      <c r="A10" s="1" t="s">
        <v>95</v>
      </c>
      <c r="B10" s="94">
        <v>0.98184232190323295</v>
      </c>
      <c r="C10" s="94">
        <v>0.97505335522133996</v>
      </c>
      <c r="D10" s="95">
        <v>149.37774496202201</v>
      </c>
      <c r="E10" s="1">
        <v>4008</v>
      </c>
      <c r="F10" s="94">
        <f t="shared" si="0"/>
        <v>3.7269896447610279E-2</v>
      </c>
    </row>
    <row r="11" spans="1:6" x14ac:dyDescent="0.25">
      <c r="A11" s="1" t="s">
        <v>105</v>
      </c>
      <c r="B11" s="94">
        <v>0.984244634238023</v>
      </c>
      <c r="C11" s="94">
        <v>0.97768294145114998</v>
      </c>
      <c r="D11" s="95">
        <v>125.592647930022</v>
      </c>
      <c r="E11" s="1">
        <v>3767</v>
      </c>
      <c r="F11" s="94">
        <f t="shared" si="0"/>
        <v>3.3340230403509953E-2</v>
      </c>
    </row>
    <row r="12" spans="1:6" x14ac:dyDescent="0.25">
      <c r="A12" s="1" t="s">
        <v>0</v>
      </c>
      <c r="B12" s="94">
        <v>0.98007169125928795</v>
      </c>
      <c r="C12" s="94">
        <v>0.97394228204919497</v>
      </c>
      <c r="D12" s="95">
        <v>136.15434895828599</v>
      </c>
      <c r="E12" s="1">
        <v>3242</v>
      </c>
      <c r="F12" s="94">
        <f t="shared" si="0"/>
        <v>4.1997023121001231E-2</v>
      </c>
    </row>
    <row r="13" spans="1:6" x14ac:dyDescent="0.25">
      <c r="A13" s="1" t="s">
        <v>53</v>
      </c>
      <c r="B13" s="94">
        <v>0.98990062322331296</v>
      </c>
      <c r="C13" s="94">
        <v>0.98698167811906101</v>
      </c>
      <c r="D13" s="95">
        <v>96.761241844150604</v>
      </c>
      <c r="E13" s="1">
        <v>3159</v>
      </c>
      <c r="F13" s="94">
        <f t="shared" si="0"/>
        <v>3.063033929855986E-2</v>
      </c>
    </row>
    <row r="14" spans="1:6" x14ac:dyDescent="0.25">
      <c r="A14" s="1" t="s">
        <v>104</v>
      </c>
      <c r="B14" s="94">
        <v>0.99362329388500104</v>
      </c>
      <c r="C14" s="94">
        <v>0.99101421160781999</v>
      </c>
      <c r="D14" s="95">
        <v>67.3950792488574</v>
      </c>
      <c r="E14" s="1">
        <v>3151</v>
      </c>
      <c r="F14" s="94">
        <f t="shared" si="0"/>
        <v>2.1388473262093748E-2</v>
      </c>
    </row>
    <row r="15" spans="1:6" x14ac:dyDescent="0.25">
      <c r="A15" s="1" t="s">
        <v>93</v>
      </c>
      <c r="B15" s="94">
        <v>0.98586107698247105</v>
      </c>
      <c r="C15" s="94">
        <v>0.98043339028229204</v>
      </c>
      <c r="D15" s="95">
        <v>95.519478012450605</v>
      </c>
      <c r="E15" s="1">
        <v>2937</v>
      </c>
      <c r="F15" s="94">
        <f t="shared" si="0"/>
        <v>3.2522804907201434E-2</v>
      </c>
    </row>
    <row r="16" spans="1:6" x14ac:dyDescent="0.25">
      <c r="A16" s="1" t="s">
        <v>100</v>
      </c>
      <c r="B16" s="94">
        <v>0.98878026183400103</v>
      </c>
      <c r="C16" s="94">
        <v>0.983958271906339</v>
      </c>
      <c r="D16" s="95">
        <v>70.592437577483906</v>
      </c>
      <c r="E16" s="1">
        <v>2532</v>
      </c>
      <c r="F16" s="94">
        <f t="shared" si="0"/>
        <v>2.7880109627758255E-2</v>
      </c>
    </row>
    <row r="17" spans="1:6" x14ac:dyDescent="0.25">
      <c r="A17" s="1" t="s">
        <v>153</v>
      </c>
      <c r="B17" s="94">
        <v>0.96770930233598795</v>
      </c>
      <c r="C17" s="94">
        <v>0.95435278598222195</v>
      </c>
      <c r="D17" s="95">
        <v>115.465932579835</v>
      </c>
      <c r="E17" s="1">
        <v>2408</v>
      </c>
      <c r="F17" s="94">
        <f t="shared" si="0"/>
        <v>4.7950968679333468E-2</v>
      </c>
    </row>
    <row r="18" spans="1:6" x14ac:dyDescent="0.25">
      <c r="A18" s="1" t="s">
        <v>1</v>
      </c>
      <c r="B18" s="94">
        <v>0.97115567291377403</v>
      </c>
      <c r="C18" s="94">
        <v>0.96366459383745495</v>
      </c>
      <c r="D18" s="95">
        <v>128.25135696384999</v>
      </c>
      <c r="E18" s="1">
        <v>2394</v>
      </c>
      <c r="F18" s="94">
        <f t="shared" si="0"/>
        <v>5.3571995390079362E-2</v>
      </c>
    </row>
    <row r="19" spans="1:6" x14ac:dyDescent="0.25">
      <c r="A19" s="1" t="s">
        <v>113</v>
      </c>
      <c r="B19" s="94">
        <v>0.97132240483110899</v>
      </c>
      <c r="C19" s="94">
        <v>0.96031181622890105</v>
      </c>
      <c r="D19" s="95">
        <v>41.344780200991799</v>
      </c>
      <c r="E19" s="1">
        <v>891</v>
      </c>
      <c r="F19" s="94">
        <f t="shared" si="0"/>
        <v>4.6402671381584513E-2</v>
      </c>
    </row>
    <row r="20" spans="1:6" x14ac:dyDescent="0.25">
      <c r="A20" s="1" t="s">
        <v>92</v>
      </c>
      <c r="B20" s="94">
        <v>0.95855767637380196</v>
      </c>
      <c r="C20" s="94">
        <v>0.94386888167913296</v>
      </c>
      <c r="D20" s="95">
        <v>34.406692246654302</v>
      </c>
      <c r="E20" s="1">
        <v>599</v>
      </c>
      <c r="F20" s="94">
        <f t="shared" si="0"/>
        <v>5.7440220779055598E-2</v>
      </c>
    </row>
    <row r="21" spans="1:6" x14ac:dyDescent="0.25">
      <c r="A21" s="1" t="s">
        <v>80</v>
      </c>
      <c r="B21" s="94">
        <v>0.90995941483290899</v>
      </c>
      <c r="C21" s="94">
        <v>0.88145307949002505</v>
      </c>
      <c r="D21" s="95">
        <v>41.130050272290603</v>
      </c>
      <c r="E21" s="1">
        <v>465</v>
      </c>
      <c r="F21" s="94">
        <f t="shared" si="0"/>
        <v>8.8451721015678719E-2</v>
      </c>
    </row>
    <row r="22" spans="1:6" x14ac:dyDescent="0.25">
      <c r="A22" s="1" t="s">
        <v>91</v>
      </c>
      <c r="B22" s="94">
        <v>0.93656076629400298</v>
      </c>
      <c r="C22" s="94">
        <v>0.91039759166675005</v>
      </c>
      <c r="D22" s="95">
        <v>27.586763461233101</v>
      </c>
      <c r="E22" s="1">
        <v>410</v>
      </c>
      <c r="F22" s="94">
        <f t="shared" si="0"/>
        <v>6.7284788929836831E-2</v>
      </c>
    </row>
    <row r="23" spans="1:6" x14ac:dyDescent="0.25">
      <c r="A23" s="1" t="s">
        <v>90</v>
      </c>
      <c r="B23" s="94">
        <v>0.894863939617357</v>
      </c>
      <c r="C23" s="94">
        <v>0.84988593195914897</v>
      </c>
      <c r="D23" s="95">
        <v>32.921644267562598</v>
      </c>
      <c r="E23" s="1">
        <v>385</v>
      </c>
      <c r="F23" s="94">
        <f t="shared" si="0"/>
        <v>8.5510764331331424E-2</v>
      </c>
    </row>
    <row r="24" spans="1:6" x14ac:dyDescent="0.25">
      <c r="A24" s="1" t="s">
        <v>82</v>
      </c>
      <c r="B24" s="94">
        <v>0.93314886038959699</v>
      </c>
      <c r="C24" s="94">
        <v>0.91823389541606504</v>
      </c>
      <c r="D24" s="95">
        <v>22.401702465102598</v>
      </c>
      <c r="E24" s="1">
        <v>263</v>
      </c>
      <c r="F24" s="94">
        <f t="shared" si="0"/>
        <v>8.5177575912937634E-2</v>
      </c>
    </row>
    <row r="25" spans="1:6" x14ac:dyDescent="0.25">
      <c r="A25" s="1" t="s">
        <v>22</v>
      </c>
      <c r="B25" s="94">
        <v>0.93351063587913996</v>
      </c>
      <c r="C25" s="94">
        <v>0.91217406223951703</v>
      </c>
      <c r="D25" s="95">
        <v>17.678448151835301</v>
      </c>
      <c r="E25" s="1">
        <v>234</v>
      </c>
      <c r="F25" s="94">
        <f t="shared" si="0"/>
        <v>7.5548923725791889E-2</v>
      </c>
    </row>
    <row r="26" spans="1:6" x14ac:dyDescent="0.25">
      <c r="A26" s="1" t="s">
        <v>36</v>
      </c>
      <c r="B26" s="94">
        <v>0.81964053308446605</v>
      </c>
      <c r="C26" s="94">
        <v>0.78115291676250898</v>
      </c>
      <c r="D26" s="95">
        <v>33.605326536092903</v>
      </c>
      <c r="E26" s="1">
        <v>230</v>
      </c>
      <c r="F26" s="94">
        <f t="shared" si="0"/>
        <v>0.14611011537431698</v>
      </c>
    </row>
    <row r="27" spans="1:6" x14ac:dyDescent="0.25">
      <c r="A27" s="1" t="s">
        <v>78</v>
      </c>
      <c r="B27" s="94">
        <v>0.93209294779321905</v>
      </c>
      <c r="C27" s="94">
        <v>0.90476010906190096</v>
      </c>
      <c r="D27" s="95">
        <v>13.767161266888399</v>
      </c>
      <c r="E27" s="1">
        <v>196</v>
      </c>
      <c r="F27" s="94">
        <f t="shared" si="0"/>
        <v>7.0240618708614283E-2</v>
      </c>
    </row>
    <row r="28" spans="1:6" x14ac:dyDescent="0.25">
      <c r="A28" s="1" t="s">
        <v>79</v>
      </c>
      <c r="B28" s="94">
        <v>0.88517208727031804</v>
      </c>
      <c r="C28" s="94">
        <v>0.85306196554745894</v>
      </c>
      <c r="D28" s="95">
        <v>19.457511862054201</v>
      </c>
      <c r="E28" s="1">
        <v>186</v>
      </c>
      <c r="F28" s="94">
        <f t="shared" si="0"/>
        <v>0.10461027882824839</v>
      </c>
    </row>
    <row r="29" spans="1:6" x14ac:dyDescent="0.25">
      <c r="A29" s="1" t="s">
        <v>31</v>
      </c>
      <c r="B29" s="94">
        <v>0.89173139502608101</v>
      </c>
      <c r="C29" s="94">
        <v>0.86203178211185005</v>
      </c>
      <c r="D29" s="95">
        <v>18.3900353508457</v>
      </c>
      <c r="E29" s="1">
        <v>180</v>
      </c>
      <c r="F29" s="94">
        <f t="shared" si="0"/>
        <v>0.1021668630602539</v>
      </c>
    </row>
    <row r="30" spans="1:6" x14ac:dyDescent="0.25">
      <c r="A30" s="1" t="s">
        <v>81</v>
      </c>
      <c r="B30" s="94">
        <v>0.89717206851361497</v>
      </c>
      <c r="C30" s="94">
        <v>0.86049304326673104</v>
      </c>
      <c r="D30" s="95">
        <v>11.938044160695499</v>
      </c>
      <c r="E30" s="1">
        <v>132</v>
      </c>
      <c r="F30" s="94">
        <f t="shared" si="0"/>
        <v>9.0439728490117416E-2</v>
      </c>
    </row>
    <row r="31" spans="1:6" x14ac:dyDescent="0.25">
      <c r="A31" s="1" t="s">
        <v>85</v>
      </c>
      <c r="B31" s="94">
        <v>0.90334809422765805</v>
      </c>
      <c r="C31" s="94">
        <v>0.87362957707728295</v>
      </c>
      <c r="D31" s="95">
        <v>11.569082121164501</v>
      </c>
      <c r="E31" s="1">
        <v>125</v>
      </c>
      <c r="F31" s="94">
        <f t="shared" si="0"/>
        <v>9.2552656969316E-2</v>
      </c>
    </row>
    <row r="32" spans="1:6" x14ac:dyDescent="0.25">
      <c r="A32" s="1" t="s">
        <v>7</v>
      </c>
      <c r="B32" s="94">
        <v>0.79059163733149196</v>
      </c>
      <c r="C32" s="94">
        <v>0.74631454430640398</v>
      </c>
      <c r="D32" s="95">
        <v>17.894362234562401</v>
      </c>
      <c r="E32" s="1">
        <v>113</v>
      </c>
      <c r="F32" s="94">
        <f t="shared" si="0"/>
        <v>0.15835718791648143</v>
      </c>
    </row>
    <row r="33" spans="1:6" x14ac:dyDescent="0.25">
      <c r="A33" s="1" t="s">
        <v>83</v>
      </c>
      <c r="B33" s="94">
        <v>0.87721649091482201</v>
      </c>
      <c r="C33" s="94">
        <v>0.83253908914058405</v>
      </c>
      <c r="D33" s="95">
        <v>9.1253613474336408</v>
      </c>
      <c r="E33" s="1">
        <v>93</v>
      </c>
      <c r="F33" s="94">
        <f t="shared" si="0"/>
        <v>9.8122165026168176E-2</v>
      </c>
    </row>
    <row r="34" spans="1:6" x14ac:dyDescent="0.25">
      <c r="A34" s="1" t="s">
        <v>26</v>
      </c>
      <c r="B34" s="94">
        <v>0.917949524920048</v>
      </c>
      <c r="C34" s="94">
        <v>0.88984369667450103</v>
      </c>
      <c r="D34" s="95">
        <v>7.45697760950776</v>
      </c>
      <c r="E34" s="1">
        <v>91</v>
      </c>
      <c r="F34" s="94">
        <f t="shared" si="0"/>
        <v>8.1944808895689669E-2</v>
      </c>
    </row>
    <row r="35" spans="1:6" x14ac:dyDescent="0.25">
      <c r="A35" s="1" t="s">
        <v>84</v>
      </c>
      <c r="B35" s="94">
        <v>0.79499393700893595</v>
      </c>
      <c r="C35" s="94">
        <v>0.726196735894307</v>
      </c>
      <c r="D35" s="95">
        <v>11.0084802447637</v>
      </c>
      <c r="E35" s="1">
        <v>84</v>
      </c>
      <c r="F35" s="94">
        <f t="shared" si="0"/>
        <v>0.1310533362471869</v>
      </c>
    </row>
    <row r="36" spans="1:6" x14ac:dyDescent="0.25">
      <c r="A36" s="1" t="s">
        <v>87</v>
      </c>
      <c r="B36" s="94">
        <v>0.86261955561973402</v>
      </c>
      <c r="C36" s="94">
        <v>0.81798150579810003</v>
      </c>
      <c r="D36" s="95">
        <v>8.6742346276133695</v>
      </c>
      <c r="E36" s="1">
        <v>80</v>
      </c>
      <c r="F36" s="94">
        <f t="shared" si="0"/>
        <v>0.10842793284516712</v>
      </c>
    </row>
    <row r="37" spans="1:6" x14ac:dyDescent="0.25">
      <c r="A37" s="1" t="s">
        <v>17</v>
      </c>
      <c r="B37" s="94">
        <v>0.753912294644005</v>
      </c>
      <c r="C37" s="94">
        <v>0.68477195158581705</v>
      </c>
      <c r="D37" s="95">
        <v>10.6434599315998</v>
      </c>
      <c r="E37" s="1">
        <v>69</v>
      </c>
      <c r="F37" s="94">
        <f t="shared" si="0"/>
        <v>0.15425304248695362</v>
      </c>
    </row>
    <row r="38" spans="1:6" x14ac:dyDescent="0.25">
      <c r="A38" s="1" t="s">
        <v>86</v>
      </c>
      <c r="B38" s="94">
        <v>0.75358986110838</v>
      </c>
      <c r="C38" s="94">
        <v>0.67375636894437996</v>
      </c>
      <c r="D38" s="95">
        <v>9.7796692626966095</v>
      </c>
      <c r="E38" s="1">
        <v>67</v>
      </c>
      <c r="F38" s="94">
        <f t="shared" si="0"/>
        <v>0.14596521287606881</v>
      </c>
    </row>
  </sheetData>
  <mergeCells count="1">
    <mergeCell ref="A1:F1"/>
  </mergeCells>
  <printOptions horizontalCentere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pane xSplit="5" ySplit="3" topLeftCell="F4" activePane="bottomRight" state="frozen"/>
      <selection pane="topRight" activeCell="F1" sqref="F1"/>
      <selection pane="bottomLeft" activeCell="A4" sqref="A4"/>
      <selection pane="bottomRight" sqref="A1:K1"/>
    </sheetView>
  </sheetViews>
  <sheetFormatPr defaultColWidth="11.7265625" defaultRowHeight="15.5" x14ac:dyDescent="0.35"/>
  <cols>
    <col min="1" max="1" width="8.1796875" style="171" customWidth="1"/>
    <col min="2" max="2" width="3.81640625" style="171" bestFit="1" customWidth="1"/>
    <col min="3" max="3" width="6.81640625" style="171" bestFit="1" customWidth="1"/>
    <col min="4" max="4" width="4" style="171" bestFit="1" customWidth="1"/>
    <col min="5" max="5" width="3.26953125" style="171" customWidth="1"/>
    <col min="6" max="6" width="7.81640625" style="168" bestFit="1" customWidth="1"/>
    <col min="7" max="7" width="6.7265625" style="168" bestFit="1" customWidth="1"/>
    <col min="8" max="8" width="15" style="168" customWidth="1"/>
    <col min="9" max="9" width="13.7265625" style="168" customWidth="1"/>
    <col min="10" max="10" width="14.81640625" style="168" customWidth="1"/>
    <col min="11" max="11" width="13" style="168" customWidth="1"/>
    <col min="12" max="16384" width="11.7265625" style="168"/>
  </cols>
  <sheetData>
    <row r="1" spans="1:11" ht="16" thickBot="1" x14ac:dyDescent="0.4">
      <c r="A1" s="220" t="s">
        <v>265</v>
      </c>
      <c r="B1" s="221"/>
      <c r="C1" s="221"/>
      <c r="D1" s="221"/>
      <c r="E1" s="221"/>
      <c r="F1" s="221"/>
      <c r="G1" s="221"/>
      <c r="H1" s="221"/>
      <c r="I1" s="221"/>
      <c r="J1" s="221"/>
      <c r="K1" s="221"/>
    </row>
    <row r="2" spans="1:11" ht="33" customHeight="1" thickBot="1" x14ac:dyDescent="0.4">
      <c r="A2" s="225" t="s">
        <v>229</v>
      </c>
      <c r="B2" s="225"/>
      <c r="C2" s="225"/>
      <c r="D2" s="225"/>
      <c r="E2" s="181"/>
      <c r="F2" s="224" t="s">
        <v>228</v>
      </c>
      <c r="G2" s="224"/>
      <c r="H2" s="224"/>
      <c r="I2" s="224"/>
      <c r="J2" s="224"/>
      <c r="K2" s="224"/>
    </row>
    <row r="3" spans="1:11" s="169" customFormat="1" ht="47" thickBot="1" x14ac:dyDescent="0.3">
      <c r="A3" s="178" t="s">
        <v>212</v>
      </c>
      <c r="B3" s="178" t="s">
        <v>211</v>
      </c>
      <c r="C3" s="178" t="s">
        <v>210</v>
      </c>
      <c r="D3" s="178" t="s">
        <v>209</v>
      </c>
      <c r="E3" s="180"/>
      <c r="F3" s="170" t="s">
        <v>208</v>
      </c>
      <c r="G3" s="170" t="s">
        <v>207</v>
      </c>
      <c r="H3" s="170" t="s">
        <v>215</v>
      </c>
      <c r="I3" s="170" t="s">
        <v>216</v>
      </c>
      <c r="J3" s="170" t="s">
        <v>213</v>
      </c>
      <c r="K3" s="170" t="s">
        <v>214</v>
      </c>
    </row>
    <row r="4" spans="1:11" x14ac:dyDescent="0.35">
      <c r="A4" s="179" t="s">
        <v>204</v>
      </c>
      <c r="B4" s="179" t="s">
        <v>205</v>
      </c>
      <c r="C4" s="179" t="s">
        <v>204</v>
      </c>
      <c r="D4" s="179" t="s">
        <v>204</v>
      </c>
      <c r="E4" s="179"/>
      <c r="F4" s="175">
        <v>3.8393020960663E-2</v>
      </c>
      <c r="G4" s="175">
        <v>5.3131722700670903E-2</v>
      </c>
      <c r="H4" s="175">
        <v>3.7830905522156899E-2</v>
      </c>
      <c r="I4" s="175">
        <v>6.8012412600091096E-2</v>
      </c>
      <c r="J4" s="175">
        <v>4.2482414829528498E-2</v>
      </c>
      <c r="K4" s="175">
        <v>5.99015701131482E-2</v>
      </c>
    </row>
    <row r="5" spans="1:11" x14ac:dyDescent="0.35">
      <c r="A5" s="179" t="s">
        <v>205</v>
      </c>
      <c r="B5" s="179" t="s">
        <v>205</v>
      </c>
      <c r="C5" s="179" t="s">
        <v>204</v>
      </c>
      <c r="D5" s="179" t="s">
        <v>204</v>
      </c>
      <c r="E5" s="179"/>
      <c r="F5" s="175">
        <v>1.37679494814325E-2</v>
      </c>
      <c r="G5" s="175">
        <v>3.2900677747627699E-2</v>
      </c>
      <c r="H5" s="175">
        <v>1.6050056574435499E-2</v>
      </c>
      <c r="I5" s="175">
        <v>3.7075488255805998E-2</v>
      </c>
      <c r="J5" s="175">
        <v>1.9299374524082299E-2</v>
      </c>
      <c r="K5" s="175">
        <v>3.3359706514484298E-2</v>
      </c>
    </row>
    <row r="6" spans="1:11" x14ac:dyDescent="0.35">
      <c r="A6" s="179" t="s">
        <v>132</v>
      </c>
      <c r="B6" s="179" t="s">
        <v>205</v>
      </c>
      <c r="C6" s="179" t="s">
        <v>204</v>
      </c>
      <c r="D6" s="179" t="s">
        <v>204</v>
      </c>
      <c r="E6" s="179"/>
      <c r="F6" s="175">
        <v>1.9134132993062901E-2</v>
      </c>
      <c r="G6" s="175">
        <v>5.40687200552904E-3</v>
      </c>
      <c r="H6" s="175">
        <v>1.9442654864622998E-2</v>
      </c>
      <c r="I6" s="175">
        <v>9.2667532945364499E-3</v>
      </c>
      <c r="J6" s="175">
        <v>1.7481233917915302E-2</v>
      </c>
      <c r="K6" s="175">
        <v>7.9386285020472905E-3</v>
      </c>
    </row>
    <row r="7" spans="1:11" x14ac:dyDescent="0.35">
      <c r="A7" s="179" t="s">
        <v>206</v>
      </c>
      <c r="B7" s="179" t="s">
        <v>205</v>
      </c>
      <c r="C7" s="179" t="s">
        <v>204</v>
      </c>
      <c r="D7" s="179" t="s">
        <v>204</v>
      </c>
      <c r="E7" s="179"/>
      <c r="F7" s="175">
        <v>2.2998422275130301E-2</v>
      </c>
      <c r="G7" s="175">
        <v>3.3055109217971897E-2</v>
      </c>
      <c r="H7" s="175">
        <v>2.42734745912799E-2</v>
      </c>
      <c r="I7" s="175">
        <v>3.9110013562577498E-2</v>
      </c>
      <c r="J7" s="175">
        <v>2.6114570350832599E-2</v>
      </c>
      <c r="K7" s="175">
        <v>3.53080709452082E-2</v>
      </c>
    </row>
    <row r="8" spans="1:11" x14ac:dyDescent="0.35">
      <c r="A8" s="179" t="s">
        <v>204</v>
      </c>
      <c r="B8" s="179" t="s">
        <v>205</v>
      </c>
      <c r="C8" s="179" t="s">
        <v>205</v>
      </c>
      <c r="D8" s="179" t="s">
        <v>204</v>
      </c>
      <c r="E8" s="179"/>
      <c r="F8" s="175">
        <v>7.8159587266266095E-2</v>
      </c>
      <c r="G8" s="175">
        <v>2.88171975673709E-2</v>
      </c>
      <c r="H8" s="175">
        <v>6.7921669789911904E-2</v>
      </c>
      <c r="I8" s="175">
        <v>5.4539788310279003E-2</v>
      </c>
      <c r="J8" s="175">
        <v>6.4451922527306998E-2</v>
      </c>
      <c r="K8" s="175">
        <v>4.5320011341429302E-2</v>
      </c>
    </row>
    <row r="9" spans="1:11" x14ac:dyDescent="0.35">
      <c r="A9" s="179" t="s">
        <v>205</v>
      </c>
      <c r="B9" s="179" t="s">
        <v>205</v>
      </c>
      <c r="C9" s="179" t="s">
        <v>205</v>
      </c>
      <c r="D9" s="179" t="s">
        <v>204</v>
      </c>
      <c r="E9" s="179"/>
      <c r="F9" s="175">
        <v>4.7616751358517E-2</v>
      </c>
      <c r="G9" s="175">
        <v>3.6761354284759802E-2</v>
      </c>
      <c r="H9" s="175">
        <v>4.3683785629895902E-2</v>
      </c>
      <c r="I9" s="175">
        <v>5.7834590888819398E-2</v>
      </c>
      <c r="J9" s="175">
        <v>4.3971151895065799E-2</v>
      </c>
      <c r="K9" s="175">
        <v>4.53693227399007E-2</v>
      </c>
    </row>
    <row r="10" spans="1:11" x14ac:dyDescent="0.35">
      <c r="A10" s="179" t="s">
        <v>132</v>
      </c>
      <c r="B10" s="179" t="s">
        <v>205</v>
      </c>
      <c r="C10" s="179" t="s">
        <v>205</v>
      </c>
      <c r="D10" s="179" t="s">
        <v>204</v>
      </c>
      <c r="E10" s="179"/>
      <c r="F10" s="175">
        <v>3.4524228007397698E-2</v>
      </c>
      <c r="G10" s="175">
        <v>3.86510618573027E-42</v>
      </c>
      <c r="H10" s="175">
        <v>3.9796721334127198E-2</v>
      </c>
      <c r="I10" s="175">
        <v>8.6932786773880998E-18</v>
      </c>
      <c r="J10" s="175">
        <v>3.3006155082789299E-2</v>
      </c>
      <c r="K10" s="175">
        <v>8.1179503603795796E-54</v>
      </c>
    </row>
    <row r="11" spans="1:11" x14ac:dyDescent="0.35">
      <c r="A11" s="179" t="s">
        <v>206</v>
      </c>
      <c r="B11" s="179" t="s">
        <v>205</v>
      </c>
      <c r="C11" s="179" t="s">
        <v>205</v>
      </c>
      <c r="D11" s="179" t="s">
        <v>204</v>
      </c>
      <c r="E11" s="179"/>
      <c r="F11" s="175">
        <v>6.24960838798179E-2</v>
      </c>
      <c r="G11" s="175">
        <v>1.8845373850196901E-2</v>
      </c>
      <c r="H11" s="175">
        <v>5.4827986446025101E-2</v>
      </c>
      <c r="I11" s="175">
        <v>3.80356314237007E-2</v>
      </c>
      <c r="J11" s="175">
        <v>5.0445663650220997E-2</v>
      </c>
      <c r="K11" s="175">
        <v>3.1290458402769401E-2</v>
      </c>
    </row>
    <row r="12" spans="1:11" x14ac:dyDescent="0.35">
      <c r="A12" s="179" t="s">
        <v>204</v>
      </c>
      <c r="B12" s="179" t="s">
        <v>205</v>
      </c>
      <c r="C12" s="179" t="s">
        <v>132</v>
      </c>
      <c r="D12" s="179" t="s">
        <v>204</v>
      </c>
      <c r="E12" s="179"/>
      <c r="F12" s="175">
        <v>0.14024353344419399</v>
      </c>
      <c r="G12" s="175">
        <v>2.52379999480048E-2</v>
      </c>
      <c r="H12" s="175">
        <v>0.125500972608664</v>
      </c>
      <c r="I12" s="175">
        <v>7.6968977979913006E-2</v>
      </c>
      <c r="J12" s="175">
        <v>0.116494249576423</v>
      </c>
      <c r="K12" s="175">
        <v>6.1159783431394499E-2</v>
      </c>
    </row>
    <row r="13" spans="1:11" x14ac:dyDescent="0.35">
      <c r="A13" s="179" t="s">
        <v>205</v>
      </c>
      <c r="B13" s="179" t="s">
        <v>205</v>
      </c>
      <c r="C13" s="179" t="s">
        <v>132</v>
      </c>
      <c r="D13" s="179" t="s">
        <v>204</v>
      </c>
      <c r="E13" s="179"/>
      <c r="F13" s="175">
        <v>5.64173037814516E-2</v>
      </c>
      <c r="G13" s="175">
        <v>8.1447916440484103E-2</v>
      </c>
      <c r="H13" s="175">
        <v>6.4346359257006505E-2</v>
      </c>
      <c r="I13" s="175">
        <v>9.64707819434414E-2</v>
      </c>
      <c r="J13" s="175">
        <v>6.5741996956421897E-2</v>
      </c>
      <c r="K13" s="175">
        <v>8.0363640652042503E-2</v>
      </c>
    </row>
    <row r="14" spans="1:11" x14ac:dyDescent="0.35">
      <c r="A14" s="179" t="s">
        <v>132</v>
      </c>
      <c r="B14" s="179" t="s">
        <v>205</v>
      </c>
      <c r="C14" s="179" t="s">
        <v>132</v>
      </c>
      <c r="D14" s="179" t="s">
        <v>204</v>
      </c>
      <c r="E14" s="179"/>
      <c r="F14" s="175">
        <v>6.1733196957025803E-2</v>
      </c>
      <c r="G14" s="175">
        <v>1.8180515968814501E-3</v>
      </c>
      <c r="H14" s="175">
        <v>5.7866610196191201E-2</v>
      </c>
      <c r="I14" s="175">
        <v>1.0499423277673101E-2</v>
      </c>
      <c r="J14" s="175">
        <v>4.9026877976435103E-2</v>
      </c>
      <c r="K14" s="175">
        <v>8.4448913049114307E-3</v>
      </c>
    </row>
    <row r="15" spans="1:11" x14ac:dyDescent="0.35">
      <c r="A15" s="179" t="s">
        <v>206</v>
      </c>
      <c r="B15" s="179" t="s">
        <v>205</v>
      </c>
      <c r="C15" s="179" t="s">
        <v>132</v>
      </c>
      <c r="D15" s="179" t="s">
        <v>204</v>
      </c>
      <c r="E15" s="179"/>
      <c r="F15" s="175">
        <v>0.114742051131725</v>
      </c>
      <c r="G15" s="175">
        <v>1.6809488725181301E-2</v>
      </c>
      <c r="H15" s="175">
        <v>0.10795958692056</v>
      </c>
      <c r="I15" s="175">
        <v>4.9043444079180001E-2</v>
      </c>
      <c r="J15" s="175">
        <v>9.7082852680217505E-2</v>
      </c>
      <c r="K15" s="175">
        <v>3.9822627987203603E-2</v>
      </c>
    </row>
    <row r="16" spans="1:11" x14ac:dyDescent="0.35">
      <c r="A16" s="179" t="s">
        <v>204</v>
      </c>
      <c r="B16" s="179" t="s">
        <v>205</v>
      </c>
      <c r="C16" s="179" t="s">
        <v>206</v>
      </c>
      <c r="D16" s="179" t="s">
        <v>204</v>
      </c>
      <c r="E16" s="179"/>
      <c r="F16" s="175">
        <v>1.6144025491304798E-2</v>
      </c>
      <c r="G16" s="175">
        <v>6.8032985867361007E-2</v>
      </c>
      <c r="H16" s="175">
        <v>2.15934358558777E-2</v>
      </c>
      <c r="I16" s="175">
        <v>7.2244444395530502E-2</v>
      </c>
      <c r="J16" s="175">
        <v>2.8692264843008099E-2</v>
      </c>
      <c r="K16" s="175">
        <v>6.5032608149450194E-2</v>
      </c>
    </row>
    <row r="17" spans="1:11" x14ac:dyDescent="0.35">
      <c r="A17" s="179" t="s">
        <v>205</v>
      </c>
      <c r="B17" s="179" t="s">
        <v>205</v>
      </c>
      <c r="C17" s="179" t="s">
        <v>206</v>
      </c>
      <c r="D17" s="179" t="s">
        <v>204</v>
      </c>
      <c r="E17" s="179"/>
      <c r="F17" s="175">
        <v>1.31124530639004E-2</v>
      </c>
      <c r="G17" s="175">
        <v>6.8299631823315499E-2</v>
      </c>
      <c r="H17" s="175">
        <v>1.86104811111386E-2</v>
      </c>
      <c r="I17" s="175">
        <v>7.0451179374517003E-2</v>
      </c>
      <c r="J17" s="175">
        <v>2.54475383792876E-2</v>
      </c>
      <c r="K17" s="175">
        <v>6.2353326142131502E-2</v>
      </c>
    </row>
    <row r="18" spans="1:11" x14ac:dyDescent="0.35">
      <c r="A18" s="179" t="s">
        <v>132</v>
      </c>
      <c r="B18" s="179" t="s">
        <v>205</v>
      </c>
      <c r="C18" s="179" t="s">
        <v>206</v>
      </c>
      <c r="D18" s="179" t="s">
        <v>204</v>
      </c>
      <c r="E18" s="179"/>
      <c r="F18" s="175">
        <v>9.1349801146413494E-3</v>
      </c>
      <c r="G18" s="175">
        <v>6.3164769997199697E-3</v>
      </c>
      <c r="H18" s="175">
        <v>8.6760171230873592E-3</v>
      </c>
      <c r="I18" s="175">
        <v>5.8242699208405401E-3</v>
      </c>
      <c r="J18" s="175">
        <v>8.3795233370641108E-3</v>
      </c>
      <c r="K18" s="175">
        <v>6.4215697832832701E-3</v>
      </c>
    </row>
    <row r="19" spans="1:11" x14ac:dyDescent="0.35">
      <c r="A19" s="179" t="s">
        <v>206</v>
      </c>
      <c r="B19" s="179" t="s">
        <v>205</v>
      </c>
      <c r="C19" s="179" t="s">
        <v>206</v>
      </c>
      <c r="D19" s="179" t="s">
        <v>204</v>
      </c>
      <c r="E19" s="179"/>
      <c r="F19" s="175">
        <v>3.6121581201534102E-2</v>
      </c>
      <c r="G19" s="175">
        <v>4.5063881869289397E-2</v>
      </c>
      <c r="H19" s="175">
        <v>3.7484706063989903E-2</v>
      </c>
      <c r="I19" s="175">
        <v>4.4049430695473499E-2</v>
      </c>
      <c r="J19" s="175">
        <v>3.83109291579894E-2</v>
      </c>
      <c r="K19" s="175">
        <v>4.4156422607638197E-2</v>
      </c>
    </row>
    <row r="20" spans="1:11" x14ac:dyDescent="0.35">
      <c r="A20" s="179" t="s">
        <v>204</v>
      </c>
      <c r="B20" s="179" t="s">
        <v>205</v>
      </c>
      <c r="C20" s="179" t="s">
        <v>204</v>
      </c>
      <c r="D20" s="179" t="s">
        <v>132</v>
      </c>
      <c r="E20" s="179"/>
      <c r="F20" s="175">
        <v>1.1636974111811599E-2</v>
      </c>
      <c r="G20" s="175">
        <v>9.6461112734206704E-3</v>
      </c>
      <c r="H20" s="175">
        <v>1.1011770733518301E-2</v>
      </c>
      <c r="I20" s="175">
        <v>5.4353959849483598E-3</v>
      </c>
      <c r="J20" s="175">
        <v>1.16969316921973E-2</v>
      </c>
      <c r="K20" s="175">
        <v>9.6470637325763893E-3</v>
      </c>
    </row>
    <row r="21" spans="1:11" x14ac:dyDescent="0.35">
      <c r="A21" s="179" t="s">
        <v>205</v>
      </c>
      <c r="B21" s="179" t="s">
        <v>205</v>
      </c>
      <c r="C21" s="179" t="s">
        <v>204</v>
      </c>
      <c r="D21" s="179" t="s">
        <v>132</v>
      </c>
      <c r="E21" s="179"/>
      <c r="F21" s="175">
        <v>2.6471537831079801E-3</v>
      </c>
      <c r="G21" s="175">
        <v>6.3968406565776698E-3</v>
      </c>
      <c r="H21" s="175">
        <v>2.3858995023246202E-3</v>
      </c>
      <c r="I21" s="175">
        <v>2.6299122525240601E-3</v>
      </c>
      <c r="J21" s="175">
        <v>3.4739770962027299E-3</v>
      </c>
      <c r="K21" s="175">
        <v>5.5653245603857603E-3</v>
      </c>
    </row>
    <row r="22" spans="1:11" x14ac:dyDescent="0.35">
      <c r="A22" s="179" t="s">
        <v>132</v>
      </c>
      <c r="B22" s="179" t="s">
        <v>205</v>
      </c>
      <c r="C22" s="179" t="s">
        <v>204</v>
      </c>
      <c r="D22" s="179" t="s">
        <v>132</v>
      </c>
      <c r="E22" s="179"/>
      <c r="F22" s="175">
        <v>3.5711378121509201E-3</v>
      </c>
      <c r="G22" s="175">
        <v>1.4921549337868701E-4</v>
      </c>
      <c r="H22" s="175">
        <v>2.5711002310616102E-3</v>
      </c>
      <c r="I22" s="175">
        <v>1.70275423903481E-117</v>
      </c>
      <c r="J22" s="175">
        <v>2.7206544245253501E-3</v>
      </c>
      <c r="K22" s="175">
        <v>5.5432290909152796E-4</v>
      </c>
    </row>
    <row r="23" spans="1:11" x14ac:dyDescent="0.35">
      <c r="A23" s="179" t="s">
        <v>206</v>
      </c>
      <c r="B23" s="179" t="s">
        <v>205</v>
      </c>
      <c r="C23" s="179" t="s">
        <v>204</v>
      </c>
      <c r="D23" s="179" t="s">
        <v>132</v>
      </c>
      <c r="E23" s="179"/>
      <c r="F23" s="175">
        <v>8.8693616361026297E-8</v>
      </c>
      <c r="G23" s="175">
        <v>1.3052254546008699E-2</v>
      </c>
      <c r="H23" s="175">
        <v>1.10616823062371E-5</v>
      </c>
      <c r="I23" s="175">
        <v>6.1910252592145797E-3</v>
      </c>
      <c r="J23" s="175">
        <v>3.0040107757935801E-3</v>
      </c>
      <c r="K23" s="175">
        <v>1.0563796472212599E-2</v>
      </c>
    </row>
    <row r="24" spans="1:11" x14ac:dyDescent="0.35">
      <c r="A24" s="179" t="s">
        <v>204</v>
      </c>
      <c r="B24" s="179" t="s">
        <v>205</v>
      </c>
      <c r="C24" s="179" t="s">
        <v>205</v>
      </c>
      <c r="D24" s="179" t="s">
        <v>132</v>
      </c>
      <c r="E24" s="179"/>
      <c r="F24" s="175">
        <v>7.6449865977728602E-3</v>
      </c>
      <c r="G24" s="175">
        <v>7.3131095869378004E-3</v>
      </c>
      <c r="H24" s="175">
        <v>7.4536579564313202E-3</v>
      </c>
      <c r="I24" s="175">
        <v>4.4080992480445697E-3</v>
      </c>
      <c r="J24" s="175">
        <v>7.8711045688045905E-3</v>
      </c>
      <c r="K24" s="175">
        <v>7.11403008661954E-3</v>
      </c>
    </row>
    <row r="25" spans="1:11" x14ac:dyDescent="0.35">
      <c r="A25" s="179" t="s">
        <v>205</v>
      </c>
      <c r="B25" s="179" t="s">
        <v>205</v>
      </c>
      <c r="C25" s="179" t="s">
        <v>205</v>
      </c>
      <c r="D25" s="179" t="s">
        <v>132</v>
      </c>
      <c r="E25" s="179"/>
      <c r="F25" s="175">
        <v>2.1810854239517199E-2</v>
      </c>
      <c r="G25" s="175">
        <v>2.1524138813818101E-3</v>
      </c>
      <c r="H25" s="175">
        <v>2.1240598565239799E-2</v>
      </c>
      <c r="I25" s="175">
        <v>1.45894353568977E-12</v>
      </c>
      <c r="J25" s="175">
        <v>1.8278105664769999E-2</v>
      </c>
      <c r="K25" s="175">
        <v>4.1661279865947004E-3</v>
      </c>
    </row>
    <row r="26" spans="1:11" x14ac:dyDescent="0.35">
      <c r="A26" s="179" t="s">
        <v>132</v>
      </c>
      <c r="B26" s="179" t="s">
        <v>205</v>
      </c>
      <c r="C26" s="179" t="s">
        <v>205</v>
      </c>
      <c r="D26" s="179" t="s">
        <v>132</v>
      </c>
      <c r="E26" s="179"/>
      <c r="F26" s="175">
        <v>5.2810758964040201E-3</v>
      </c>
      <c r="G26" s="175">
        <v>2.2293405392115499E-4</v>
      </c>
      <c r="H26" s="175">
        <v>4.76831251730083E-3</v>
      </c>
      <c r="I26" s="175">
        <v>4.5549513746239699E-135</v>
      </c>
      <c r="J26" s="175">
        <v>4.6521941463805797E-3</v>
      </c>
      <c r="K26" s="175">
        <v>4.03047321370341E-4</v>
      </c>
    </row>
    <row r="27" spans="1:11" x14ac:dyDescent="0.35">
      <c r="A27" s="179" t="s">
        <v>206</v>
      </c>
      <c r="B27" s="179" t="s">
        <v>205</v>
      </c>
      <c r="C27" s="179" t="s">
        <v>205</v>
      </c>
      <c r="D27" s="179" t="s">
        <v>132</v>
      </c>
      <c r="E27" s="179"/>
      <c r="F27" s="175">
        <v>3.3225495659156101E-3</v>
      </c>
      <c r="G27" s="175">
        <v>1.00369712597407E-2</v>
      </c>
      <c r="H27" s="175">
        <v>3.72425511594374E-3</v>
      </c>
      <c r="I27" s="175">
        <v>4.5476974537782301E-3</v>
      </c>
      <c r="J27" s="175">
        <v>5.0752381471647996E-3</v>
      </c>
      <c r="K27" s="175">
        <v>8.3297790331374206E-3</v>
      </c>
    </row>
    <row r="28" spans="1:11" x14ac:dyDescent="0.35">
      <c r="A28" s="179" t="s">
        <v>204</v>
      </c>
      <c r="B28" s="179" t="s">
        <v>205</v>
      </c>
      <c r="C28" s="179" t="s">
        <v>132</v>
      </c>
      <c r="D28" s="179" t="s">
        <v>132</v>
      </c>
      <c r="E28" s="179"/>
      <c r="F28" s="175">
        <v>1.45908446886627E-2</v>
      </c>
      <c r="G28" s="175">
        <v>3.65630093278439E-3</v>
      </c>
      <c r="H28" s="175">
        <v>1.20900283800165E-2</v>
      </c>
      <c r="I28" s="175">
        <v>7.2779961753425999E-3</v>
      </c>
      <c r="J28" s="175">
        <v>1.2047550935366099E-2</v>
      </c>
      <c r="K28" s="175">
        <v>7.8259456604852697E-3</v>
      </c>
    </row>
    <row r="29" spans="1:11" x14ac:dyDescent="0.35">
      <c r="A29" s="179" t="s">
        <v>205</v>
      </c>
      <c r="B29" s="179" t="s">
        <v>205</v>
      </c>
      <c r="C29" s="179" t="s">
        <v>132</v>
      </c>
      <c r="D29" s="179" t="s">
        <v>132</v>
      </c>
      <c r="E29" s="179"/>
      <c r="F29" s="175">
        <v>1.38781816932001E-2</v>
      </c>
      <c r="G29" s="175">
        <v>6.5166921963987802E-3</v>
      </c>
      <c r="H29" s="175">
        <v>1.21625018286975E-2</v>
      </c>
      <c r="I29" s="175">
        <v>6.8475540614102298E-3</v>
      </c>
      <c r="J29" s="175">
        <v>1.1605262002715199E-2</v>
      </c>
      <c r="K29" s="175">
        <v>7.7459682204049501E-3</v>
      </c>
    </row>
    <row r="30" spans="1:11" x14ac:dyDescent="0.35">
      <c r="A30" s="179" t="s">
        <v>132</v>
      </c>
      <c r="B30" s="179" t="s">
        <v>205</v>
      </c>
      <c r="C30" s="179" t="s">
        <v>132</v>
      </c>
      <c r="D30" s="179" t="s">
        <v>132</v>
      </c>
      <c r="E30" s="179"/>
      <c r="F30" s="175">
        <v>9.0839801704609008E-3</v>
      </c>
      <c r="G30" s="175">
        <v>3.5502932335337097E-29</v>
      </c>
      <c r="H30" s="175">
        <v>1.02269803188191E-2</v>
      </c>
      <c r="I30" s="175">
        <v>7.3307489612663997E-14</v>
      </c>
      <c r="J30" s="175">
        <v>8.7445705221931395E-3</v>
      </c>
      <c r="K30" s="175">
        <v>2.4521392852682399E-23</v>
      </c>
    </row>
    <row r="31" spans="1:11" x14ac:dyDescent="0.35">
      <c r="A31" s="179" t="s">
        <v>206</v>
      </c>
      <c r="B31" s="179" t="s">
        <v>205</v>
      </c>
      <c r="C31" s="179" t="s">
        <v>132</v>
      </c>
      <c r="D31" s="179" t="s">
        <v>132</v>
      </c>
      <c r="E31" s="179"/>
      <c r="F31" s="175">
        <v>1.43560268349561E-2</v>
      </c>
      <c r="G31" s="175">
        <v>1.36665103416747E-3</v>
      </c>
      <c r="H31" s="175">
        <v>1.1784783462021E-2</v>
      </c>
      <c r="I31" s="175">
        <v>1.6120531722427201E-3</v>
      </c>
      <c r="J31" s="175">
        <v>1.09532089224741E-2</v>
      </c>
      <c r="K31" s="175">
        <v>3.7164603840995698E-3</v>
      </c>
    </row>
    <row r="32" spans="1:11" x14ac:dyDescent="0.35">
      <c r="A32" s="179" t="s">
        <v>204</v>
      </c>
      <c r="B32" s="179" t="s">
        <v>205</v>
      </c>
      <c r="C32" s="179" t="s">
        <v>206</v>
      </c>
      <c r="D32" s="179" t="s">
        <v>132</v>
      </c>
      <c r="E32" s="179"/>
      <c r="F32" s="175">
        <v>3.4751548807867899E-4</v>
      </c>
      <c r="G32" s="175">
        <v>1.6984842990808501E-2</v>
      </c>
      <c r="H32" s="175">
        <v>2.8761962300666599E-3</v>
      </c>
      <c r="I32" s="175">
        <v>1.4103460975513E-2</v>
      </c>
      <c r="J32" s="175">
        <v>3.9830202938232603E-3</v>
      </c>
      <c r="K32" s="175">
        <v>1.3361028969704401E-2</v>
      </c>
    </row>
    <row r="33" spans="1:11" x14ac:dyDescent="0.35">
      <c r="A33" s="179" t="s">
        <v>205</v>
      </c>
      <c r="B33" s="179" t="s">
        <v>205</v>
      </c>
      <c r="C33" s="179" t="s">
        <v>206</v>
      </c>
      <c r="D33" s="179" t="s">
        <v>132</v>
      </c>
      <c r="E33" s="179"/>
      <c r="F33" s="175">
        <v>2.11613055529055E-3</v>
      </c>
      <c r="G33" s="175">
        <v>1.5990205455609301E-2</v>
      </c>
      <c r="H33" s="175">
        <v>4.0698901796655598E-3</v>
      </c>
      <c r="I33" s="175">
        <v>9.7598339841937706E-3</v>
      </c>
      <c r="J33" s="175">
        <v>5.3830664705394196E-3</v>
      </c>
      <c r="K33" s="175">
        <v>1.2292280214360801E-2</v>
      </c>
    </row>
    <row r="34" spans="1:11" x14ac:dyDescent="0.35">
      <c r="A34" s="179" t="s">
        <v>132</v>
      </c>
      <c r="B34" s="179" t="s">
        <v>205</v>
      </c>
      <c r="C34" s="179" t="s">
        <v>206</v>
      </c>
      <c r="D34" s="179" t="s">
        <v>132</v>
      </c>
      <c r="E34" s="179"/>
      <c r="F34" s="175">
        <v>1.3284329560138101E-3</v>
      </c>
      <c r="G34" s="175">
        <v>1.4542351420550399E-3</v>
      </c>
      <c r="H34" s="175">
        <v>1.48937210504369E-3</v>
      </c>
      <c r="I34" s="175">
        <v>4.4187945428620398E-4</v>
      </c>
      <c r="J34" s="175">
        <v>1.4429328128653101E-3</v>
      </c>
      <c r="K34" s="175">
        <v>1.04223032397915E-3</v>
      </c>
    </row>
    <row r="35" spans="1:11" x14ac:dyDescent="0.35">
      <c r="A35" s="179" t="s">
        <v>206</v>
      </c>
      <c r="B35" s="179" t="s">
        <v>205</v>
      </c>
      <c r="C35" s="179" t="s">
        <v>206</v>
      </c>
      <c r="D35" s="179" t="s">
        <v>132</v>
      </c>
      <c r="E35" s="179"/>
      <c r="F35" s="175">
        <v>2.6027288822201801E-20</v>
      </c>
      <c r="G35" s="175">
        <v>2.42541597798656E-2</v>
      </c>
      <c r="H35" s="175">
        <v>1.74696127959154E-3</v>
      </c>
      <c r="I35" s="175">
        <v>1.83776043187036E-2</v>
      </c>
      <c r="J35" s="175">
        <v>3.63494475245176E-3</v>
      </c>
      <c r="K35" s="175">
        <v>1.9658791924609901E-2</v>
      </c>
    </row>
    <row r="36" spans="1:11" x14ac:dyDescent="0.35">
      <c r="A36" s="179" t="s">
        <v>204</v>
      </c>
      <c r="B36" s="179" t="s">
        <v>205</v>
      </c>
      <c r="C36" s="179" t="s">
        <v>204</v>
      </c>
      <c r="D36" s="179" t="s">
        <v>206</v>
      </c>
      <c r="E36" s="179"/>
      <c r="F36" s="175">
        <v>8.3852932505431108E-3</v>
      </c>
      <c r="G36" s="175">
        <v>2.5990724296203499E-2</v>
      </c>
      <c r="H36" s="175">
        <v>9.9782300531849298E-3</v>
      </c>
      <c r="I36" s="175">
        <v>1.2115777952532301E-2</v>
      </c>
      <c r="J36" s="175">
        <v>1.2017659574203201E-2</v>
      </c>
      <c r="K36" s="175">
        <v>1.94827998340577E-2</v>
      </c>
    </row>
    <row r="37" spans="1:11" x14ac:dyDescent="0.35">
      <c r="A37" s="179" t="s">
        <v>205</v>
      </c>
      <c r="B37" s="179" t="s">
        <v>205</v>
      </c>
      <c r="C37" s="179" t="s">
        <v>204</v>
      </c>
      <c r="D37" s="179" t="s">
        <v>206</v>
      </c>
      <c r="E37" s="179"/>
      <c r="F37" s="175">
        <v>2.9939670280725102E-3</v>
      </c>
      <c r="G37" s="175">
        <v>1.3932369607289399E-2</v>
      </c>
      <c r="H37" s="175">
        <v>3.4780206686758101E-3</v>
      </c>
      <c r="I37" s="175">
        <v>5.2383516295062098E-3</v>
      </c>
      <c r="J37" s="175">
        <v>4.9323137926282701E-3</v>
      </c>
      <c r="K37" s="175">
        <v>1.0026420154121999E-2</v>
      </c>
    </row>
    <row r="38" spans="1:11" x14ac:dyDescent="0.35">
      <c r="A38" s="179" t="s">
        <v>132</v>
      </c>
      <c r="B38" s="179" t="s">
        <v>205</v>
      </c>
      <c r="C38" s="179" t="s">
        <v>204</v>
      </c>
      <c r="D38" s="179" t="s">
        <v>206</v>
      </c>
      <c r="E38" s="179"/>
      <c r="F38" s="175">
        <v>5.0056876797001703E-11</v>
      </c>
      <c r="G38" s="175">
        <v>1.38912430401672E-2</v>
      </c>
      <c r="H38" s="175">
        <v>2.2280750220219199E-127</v>
      </c>
      <c r="I38" s="175">
        <v>1.5600024378877699E-122</v>
      </c>
      <c r="J38" s="175">
        <v>3.3414353651190598E-38</v>
      </c>
      <c r="K38" s="175">
        <v>5.3485769934942E-3</v>
      </c>
    </row>
    <row r="39" spans="1:11" x14ac:dyDescent="0.35">
      <c r="A39" s="179" t="s">
        <v>206</v>
      </c>
      <c r="B39" s="179" t="s">
        <v>205</v>
      </c>
      <c r="C39" s="179" t="s">
        <v>204</v>
      </c>
      <c r="D39" s="179" t="s">
        <v>206</v>
      </c>
      <c r="E39" s="179"/>
      <c r="F39" s="175">
        <v>7.5002152546600797E-13</v>
      </c>
      <c r="G39" s="175">
        <v>2.0725833381865899E-2</v>
      </c>
      <c r="H39" s="175">
        <v>1.1975293648936501E-4</v>
      </c>
      <c r="I39" s="175">
        <v>8.9422766337101302E-3</v>
      </c>
      <c r="J39" s="175">
        <v>3.5673710341917598E-3</v>
      </c>
      <c r="K39" s="175">
        <v>1.50515602327875E-2</v>
      </c>
    </row>
    <row r="40" spans="1:11" x14ac:dyDescent="0.35">
      <c r="A40" s="179" t="s">
        <v>204</v>
      </c>
      <c r="B40" s="179" t="s">
        <v>205</v>
      </c>
      <c r="C40" s="179" t="s">
        <v>205</v>
      </c>
      <c r="D40" s="179" t="s">
        <v>206</v>
      </c>
      <c r="E40" s="179"/>
      <c r="F40" s="175">
        <v>2.94405224231265E-20</v>
      </c>
      <c r="G40" s="175">
        <v>2.81279167335165E-2</v>
      </c>
      <c r="H40" s="175">
        <v>6.6416565531409594E-36</v>
      </c>
      <c r="I40" s="175">
        <v>1.43768582839819E-2</v>
      </c>
      <c r="J40" s="175">
        <v>4.0243833092724101E-3</v>
      </c>
      <c r="K40" s="175">
        <v>2.35141532527239E-2</v>
      </c>
    </row>
    <row r="41" spans="1:11" x14ac:dyDescent="0.35">
      <c r="A41" s="179" t="s">
        <v>205</v>
      </c>
      <c r="B41" s="179" t="s">
        <v>205</v>
      </c>
      <c r="C41" s="179" t="s">
        <v>205</v>
      </c>
      <c r="D41" s="179" t="s">
        <v>206</v>
      </c>
      <c r="E41" s="179"/>
      <c r="F41" s="175">
        <v>8.8322339933257497E-4</v>
      </c>
      <c r="G41" s="175">
        <v>2.23144830685519E-2</v>
      </c>
      <c r="H41" s="175">
        <v>2.5423051532063902E-3</v>
      </c>
      <c r="I41" s="175">
        <v>9.0226162352694504E-3</v>
      </c>
      <c r="J41" s="175">
        <v>5.4158312014182704E-3</v>
      </c>
      <c r="K41" s="175">
        <v>1.5974446734421201E-2</v>
      </c>
    </row>
    <row r="42" spans="1:11" x14ac:dyDescent="0.35">
      <c r="A42" s="179" t="s">
        <v>132</v>
      </c>
      <c r="B42" s="179" t="s">
        <v>205</v>
      </c>
      <c r="C42" s="179" t="s">
        <v>205</v>
      </c>
      <c r="D42" s="179" t="s">
        <v>206</v>
      </c>
      <c r="E42" s="179"/>
      <c r="F42" s="175">
        <v>1.7298610763238199E-3</v>
      </c>
      <c r="G42" s="175">
        <v>8.1227247641235002E-3</v>
      </c>
      <c r="H42" s="175">
        <v>9.6231459755224304E-57</v>
      </c>
      <c r="I42" s="175">
        <v>2.6004040012651401E-145</v>
      </c>
      <c r="J42" s="175">
        <v>4.6948932338991301E-5</v>
      </c>
      <c r="K42" s="175">
        <v>1.88274185992533E-3</v>
      </c>
    </row>
    <row r="43" spans="1:11" x14ac:dyDescent="0.35">
      <c r="A43" s="179" t="s">
        <v>206</v>
      </c>
      <c r="B43" s="179" t="s">
        <v>205</v>
      </c>
      <c r="C43" s="179" t="s">
        <v>205</v>
      </c>
      <c r="D43" s="179" t="s">
        <v>206</v>
      </c>
      <c r="E43" s="179"/>
      <c r="F43" s="175">
        <v>2.5003144950746E-21</v>
      </c>
      <c r="G43" s="175">
        <v>3.3802847302559301E-2</v>
      </c>
      <c r="H43" s="175">
        <v>1.8015546327621599E-25</v>
      </c>
      <c r="I43" s="175">
        <v>2.2807945491798501E-2</v>
      </c>
      <c r="J43" s="175">
        <v>4.7890243438948399E-3</v>
      </c>
      <c r="K43" s="175">
        <v>2.92690424496625E-2</v>
      </c>
    </row>
    <row r="44" spans="1:11" x14ac:dyDescent="0.35">
      <c r="A44" s="179" t="s">
        <v>204</v>
      </c>
      <c r="B44" s="179" t="s">
        <v>205</v>
      </c>
      <c r="C44" s="179" t="s">
        <v>132</v>
      </c>
      <c r="D44" s="179" t="s">
        <v>206</v>
      </c>
      <c r="E44" s="179"/>
      <c r="F44" s="175">
        <v>3.9537699334616101E-2</v>
      </c>
      <c r="G44" s="175">
        <v>1.8123327779419E-2</v>
      </c>
      <c r="H44" s="175">
        <v>4.07548089459931E-2</v>
      </c>
      <c r="I44" s="175">
        <v>1.1051518773768001E-2</v>
      </c>
      <c r="J44" s="175">
        <v>3.5577194885409703E-2</v>
      </c>
      <c r="K44" s="175">
        <v>1.59640926174608E-2</v>
      </c>
    </row>
    <row r="45" spans="1:11" x14ac:dyDescent="0.35">
      <c r="A45" s="179" t="s">
        <v>205</v>
      </c>
      <c r="B45" s="179" t="s">
        <v>205</v>
      </c>
      <c r="C45" s="179" t="s">
        <v>132</v>
      </c>
      <c r="D45" s="179" t="s">
        <v>206</v>
      </c>
      <c r="E45" s="179"/>
      <c r="F45" s="175">
        <v>1.15280956233257E-2</v>
      </c>
      <c r="G45" s="175">
        <v>3.4178266996598101E-2</v>
      </c>
      <c r="H45" s="175">
        <v>1.5026155740447999E-2</v>
      </c>
      <c r="I45" s="175">
        <v>2.1186837342388E-2</v>
      </c>
      <c r="J45" s="175">
        <v>1.46150152786529E-2</v>
      </c>
      <c r="K45" s="175">
        <v>2.3806076528408101E-2</v>
      </c>
    </row>
    <row r="46" spans="1:11" x14ac:dyDescent="0.35">
      <c r="A46" s="179" t="s">
        <v>132</v>
      </c>
      <c r="B46" s="179" t="s">
        <v>205</v>
      </c>
      <c r="C46" s="179" t="s">
        <v>132</v>
      </c>
      <c r="D46" s="179" t="s">
        <v>206</v>
      </c>
      <c r="E46" s="179"/>
      <c r="F46" s="175">
        <v>2.0576235005316301E-2</v>
      </c>
      <c r="G46" s="175">
        <v>7.2693400506663401E-3</v>
      </c>
      <c r="H46" s="175">
        <v>2.1179395784745501E-2</v>
      </c>
      <c r="I46" s="175">
        <v>3.2825754330072998E-56</v>
      </c>
      <c r="J46" s="175">
        <v>1.5722284856491499E-2</v>
      </c>
      <c r="K46" s="175">
        <v>3.6793910211949403E-15</v>
      </c>
    </row>
    <row r="47" spans="1:11" x14ac:dyDescent="0.35">
      <c r="A47" s="179" t="s">
        <v>206</v>
      </c>
      <c r="B47" s="179" t="s">
        <v>205</v>
      </c>
      <c r="C47" s="179" t="s">
        <v>132</v>
      </c>
      <c r="D47" s="179" t="s">
        <v>206</v>
      </c>
      <c r="E47" s="179"/>
      <c r="F47" s="175">
        <v>2.9195168469616499E-2</v>
      </c>
      <c r="G47" s="175">
        <v>1.7020970982557899E-2</v>
      </c>
      <c r="H47" s="175">
        <v>3.06571119027245E-2</v>
      </c>
      <c r="I47" s="175">
        <v>8.3344857034171205E-3</v>
      </c>
      <c r="J47" s="175">
        <v>2.7509416669987002E-2</v>
      </c>
      <c r="K47" s="175">
        <v>1.3930134281524099E-2</v>
      </c>
    </row>
    <row r="48" spans="1:11" x14ac:dyDescent="0.35">
      <c r="A48" s="179" t="s">
        <v>204</v>
      </c>
      <c r="B48" s="179" t="s">
        <v>205</v>
      </c>
      <c r="C48" s="179" t="s">
        <v>206</v>
      </c>
      <c r="D48" s="179" t="s">
        <v>206</v>
      </c>
      <c r="E48" s="179"/>
      <c r="F48" s="175">
        <v>3.3169751076900802E-3</v>
      </c>
      <c r="G48" s="175">
        <v>3.8120931024565201E-2</v>
      </c>
      <c r="H48" s="175">
        <v>7.6921663089330903E-3</v>
      </c>
      <c r="I48" s="175">
        <v>3.2038148280517001E-2</v>
      </c>
      <c r="J48" s="175">
        <v>1.08411843368921E-2</v>
      </c>
      <c r="K48" s="175">
        <v>3.2083225307158403E-2</v>
      </c>
    </row>
    <row r="49" spans="1:14" x14ac:dyDescent="0.35">
      <c r="A49" s="179" t="s">
        <v>205</v>
      </c>
      <c r="B49" s="179" t="s">
        <v>205</v>
      </c>
      <c r="C49" s="179" t="s">
        <v>206</v>
      </c>
      <c r="D49" s="179" t="s">
        <v>206</v>
      </c>
      <c r="E49" s="179"/>
      <c r="F49" s="175">
        <v>7.2114328150604497E-4</v>
      </c>
      <c r="G49" s="175">
        <v>3.14770754245252E-2</v>
      </c>
      <c r="H49" s="175">
        <v>2.9025938534479102E-3</v>
      </c>
      <c r="I49" s="175">
        <v>1.5885138950442801E-2</v>
      </c>
      <c r="J49" s="175">
        <v>7.0972686321296502E-3</v>
      </c>
      <c r="K49" s="175">
        <v>2.3232305585469199E-2</v>
      </c>
    </row>
    <row r="50" spans="1:14" x14ac:dyDescent="0.35">
      <c r="A50" s="179" t="s">
        <v>132</v>
      </c>
      <c r="B50" s="179" t="s">
        <v>205</v>
      </c>
      <c r="C50" s="179" t="s">
        <v>206</v>
      </c>
      <c r="D50" s="179" t="s">
        <v>206</v>
      </c>
      <c r="E50" s="179"/>
      <c r="F50" s="175">
        <v>1.7424745808930001E-3</v>
      </c>
      <c r="G50" s="175">
        <v>8.3325905656609408E-3</v>
      </c>
      <c r="H50" s="175">
        <v>3.1465409389683902E-3</v>
      </c>
      <c r="I50" s="175">
        <v>4.7621940148354896E-13</v>
      </c>
      <c r="J50" s="175">
        <v>1.9503552495162601E-3</v>
      </c>
      <c r="K50" s="175">
        <v>3.52336843270266E-3</v>
      </c>
    </row>
    <row r="51" spans="1:14" x14ac:dyDescent="0.35">
      <c r="A51" s="179" t="s">
        <v>206</v>
      </c>
      <c r="B51" s="179" t="s">
        <v>205</v>
      </c>
      <c r="C51" s="179" t="s">
        <v>206</v>
      </c>
      <c r="D51" s="179" t="s">
        <v>206</v>
      </c>
      <c r="E51" s="179"/>
      <c r="F51" s="175">
        <v>3.0346292969253702E-3</v>
      </c>
      <c r="G51" s="175">
        <v>3.7431676054296703E-2</v>
      </c>
      <c r="H51" s="175">
        <v>7.3769703611693696E-3</v>
      </c>
      <c r="I51" s="175">
        <v>2.77122522461275E-2</v>
      </c>
      <c r="J51" s="175">
        <v>1.02636276004037E-2</v>
      </c>
      <c r="K51" s="175">
        <v>2.91316531026132E-2</v>
      </c>
    </row>
    <row r="53" spans="1:14" x14ac:dyDescent="0.35">
      <c r="A53" s="172" t="s">
        <v>230</v>
      </c>
    </row>
    <row r="54" spans="1:14" x14ac:dyDescent="0.35">
      <c r="A54" s="173" t="s">
        <v>219</v>
      </c>
      <c r="J54" s="94">
        <v>0.99415830000000005</v>
      </c>
    </row>
    <row r="55" spans="1:14" x14ac:dyDescent="0.35">
      <c r="A55" s="173" t="s">
        <v>220</v>
      </c>
      <c r="J55" s="94">
        <v>0.98370630000000003</v>
      </c>
    </row>
    <row r="56" spans="1:14" x14ac:dyDescent="0.35">
      <c r="A56" s="173" t="s">
        <v>221</v>
      </c>
      <c r="J56" s="94">
        <v>0.85681289999999999</v>
      </c>
    </row>
    <row r="57" spans="1:14" x14ac:dyDescent="0.35">
      <c r="A57" s="173" t="s">
        <v>222</v>
      </c>
      <c r="J57" s="94">
        <v>0.91338680000000005</v>
      </c>
    </row>
    <row r="58" spans="1:14" x14ac:dyDescent="0.35">
      <c r="A58" s="168"/>
      <c r="B58" s="168"/>
      <c r="C58" s="168"/>
      <c r="D58" s="168"/>
      <c r="E58" s="168"/>
      <c r="F58" s="1"/>
      <c r="G58" s="1"/>
      <c r="H58" s="1"/>
      <c r="I58" s="1"/>
      <c r="J58" s="1"/>
      <c r="K58" s="1"/>
      <c r="L58" s="1"/>
      <c r="M58" s="1"/>
      <c r="N58" s="1"/>
    </row>
    <row r="59" spans="1:14" x14ac:dyDescent="0.35">
      <c r="A59" s="174" t="s">
        <v>231</v>
      </c>
      <c r="B59" s="168"/>
      <c r="C59" s="168"/>
      <c r="D59" s="168"/>
      <c r="E59" s="168"/>
      <c r="F59" s="1"/>
      <c r="G59" s="1"/>
      <c r="J59" s="1"/>
      <c r="K59" s="1"/>
      <c r="L59" s="1"/>
    </row>
    <row r="60" spans="1:14" x14ac:dyDescent="0.35">
      <c r="A60" s="168"/>
      <c r="B60" s="168"/>
      <c r="C60" s="168"/>
      <c r="D60"/>
      <c r="E60"/>
      <c r="H60" s="1" t="s">
        <v>217</v>
      </c>
      <c r="I60" s="1" t="s">
        <v>218</v>
      </c>
    </row>
    <row r="61" spans="1:14" x14ac:dyDescent="0.35">
      <c r="A61" s="174" t="s">
        <v>223</v>
      </c>
      <c r="B61" s="168"/>
      <c r="C61" s="168"/>
      <c r="D61"/>
      <c r="E61"/>
      <c r="H61" s="1"/>
      <c r="I61" s="1"/>
    </row>
    <row r="62" spans="1:14" x14ac:dyDescent="0.35">
      <c r="A62" s="176" t="s">
        <v>225</v>
      </c>
      <c r="B62" s="168"/>
      <c r="C62" s="168"/>
      <c r="D62"/>
      <c r="E62"/>
      <c r="H62" s="1">
        <v>1</v>
      </c>
      <c r="I62" s="94">
        <v>0.99990000000000001</v>
      </c>
    </row>
    <row r="63" spans="1:14" x14ac:dyDescent="0.35">
      <c r="A63" s="176" t="s">
        <v>226</v>
      </c>
      <c r="B63" s="168"/>
      <c r="C63" s="168"/>
      <c r="D63"/>
      <c r="E63"/>
      <c r="H63" s="1">
        <v>1</v>
      </c>
      <c r="I63" s="94">
        <v>0.7671</v>
      </c>
    </row>
    <row r="64" spans="1:14" x14ac:dyDescent="0.35">
      <c r="A64" s="177" t="s">
        <v>224</v>
      </c>
      <c r="B64" s="168"/>
      <c r="C64" s="168"/>
      <c r="D64"/>
      <c r="E64"/>
      <c r="H64" s="1"/>
      <c r="I64" s="94"/>
    </row>
    <row r="65" spans="1:11" x14ac:dyDescent="0.35">
      <c r="A65" s="176" t="s">
        <v>225</v>
      </c>
      <c r="B65" s="168"/>
      <c r="C65" s="168"/>
      <c r="D65"/>
      <c r="E65"/>
      <c r="H65" s="1">
        <v>0.51</v>
      </c>
      <c r="I65" s="1" t="s">
        <v>232</v>
      </c>
    </row>
    <row r="66" spans="1:11" x14ac:dyDescent="0.35">
      <c r="A66" s="176" t="s">
        <v>226</v>
      </c>
      <c r="B66" s="168"/>
      <c r="C66" s="168"/>
      <c r="D66"/>
      <c r="E66"/>
      <c r="H66" s="1">
        <v>0.99</v>
      </c>
      <c r="I66" s="94">
        <v>8.0999999999999996E-3</v>
      </c>
    </row>
    <row r="67" spans="1:11" ht="38.5" customHeight="1" x14ac:dyDescent="0.35">
      <c r="A67" s="222" t="s">
        <v>227</v>
      </c>
      <c r="B67" s="223"/>
      <c r="C67" s="223"/>
      <c r="D67" s="223"/>
      <c r="E67" s="223"/>
      <c r="F67" s="223"/>
      <c r="G67" s="223"/>
      <c r="H67" s="223"/>
      <c r="I67" s="223"/>
      <c r="J67" s="223"/>
      <c r="K67" s="223"/>
    </row>
  </sheetData>
  <mergeCells count="4">
    <mergeCell ref="A1:K1"/>
    <mergeCell ref="A67:K67"/>
    <mergeCell ref="F2:K2"/>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Supplemental_Table_S1</vt:lpstr>
      <vt:lpstr>Supplemental_Table_S2</vt:lpstr>
      <vt:lpstr>Supplemental_Table_S3</vt:lpstr>
      <vt:lpstr>Supplemental_Table_S4</vt:lpstr>
      <vt:lpstr>Supplemental_Table_S5</vt:lpstr>
      <vt:lpstr>Supplemental_Table_S6</vt:lpstr>
      <vt:lpstr>Supplemental_Table_S7</vt:lpstr>
      <vt:lpstr>Supplemental_Table_S8</vt:lpstr>
      <vt:lpstr>Supplemental_Table_S9</vt:lpstr>
      <vt:lpstr>Supplemental_Table_S10</vt:lpstr>
      <vt:lpstr>Supplemental_Table_S11</vt:lpstr>
      <vt:lpstr>Supplemental_Table_S12</vt:lpstr>
      <vt:lpstr>Supplemental_Table_S13</vt:lpstr>
      <vt:lpstr>Supplemental_Table_S2!Print_Area</vt:lpstr>
      <vt:lpstr>Supplemental_Table_S4!Print_Titles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rozen</dc:creator>
  <cp:lastModifiedBy>reviewer</cp:lastModifiedBy>
  <cp:revision>33</cp:revision>
  <cp:lastPrinted>2017-03-24T10:34:20Z</cp:lastPrinted>
  <dcterms:created xsi:type="dcterms:W3CDTF">2016-02-18T16:26:35Z</dcterms:created>
  <dcterms:modified xsi:type="dcterms:W3CDTF">2017-06-07T01:26:12Z</dcterms:modified>
  <dc:language>en-SG</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true</vt:bool>
  </property>
  <property fmtid="{D5CDD505-2E9C-101B-9397-08002B2CF9AE}" pid="5" name="LinksUpToDate">
    <vt:bool>true</vt:bool>
  </property>
  <property fmtid="{D5CDD505-2E9C-101B-9397-08002B2CF9AE}" pid="6" name="ScaleCrop">
    <vt:bool>true</vt:bool>
  </property>
  <property fmtid="{D5CDD505-2E9C-101B-9397-08002B2CF9AE}" pid="7" name="ShareDoc">
    <vt:bool>true</vt:bool>
  </property>
  <property fmtid="{D5CDD505-2E9C-101B-9397-08002B2CF9AE}" pid="8" name="WorkbookGuid">
    <vt:lpwstr>484a7f3c-b5a5-4bd1-b171-9e19e34cb64c</vt:lpwstr>
  </property>
</Properties>
</file>