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16160" yWindow="0" windowWidth="27220" windowHeight="198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6" i="1" l="1"/>
  <c r="Q12" i="1"/>
  <c r="Q7" i="1"/>
  <c r="Q14" i="1"/>
  <c r="O16" i="1"/>
  <c r="N16" i="1"/>
  <c r="M16" i="1"/>
  <c r="L16" i="1"/>
  <c r="K16" i="1"/>
  <c r="J16" i="1"/>
  <c r="I16" i="1"/>
  <c r="H16" i="1"/>
  <c r="G16" i="1"/>
  <c r="F16" i="1"/>
  <c r="E16" i="1"/>
  <c r="D16" i="1"/>
  <c r="P16" i="1"/>
  <c r="C16" i="1"/>
  <c r="B16" i="1"/>
  <c r="Q15" i="1"/>
  <c r="Q2" i="1"/>
  <c r="Q3" i="1"/>
  <c r="Q4" i="1"/>
  <c r="Q5" i="1"/>
  <c r="Q8" i="1"/>
  <c r="Q9" i="1"/>
  <c r="Q10" i="1"/>
  <c r="Q11" i="1"/>
  <c r="Q13" i="1"/>
  <c r="Q6" i="1"/>
</calcChain>
</file>

<file path=xl/sharedStrings.xml><?xml version="1.0" encoding="utf-8"?>
<sst xmlns="http://schemas.openxmlformats.org/spreadsheetml/2006/main" count="47" uniqueCount="32">
  <si>
    <t>Microstomum lineare</t>
  </si>
  <si>
    <t>Macrostomum lignano</t>
  </si>
  <si>
    <t>Prostheceraeus vittatus</t>
  </si>
  <si>
    <t>Stylochus ellipticus</t>
  </si>
  <si>
    <t>Geocentrophora applanata</t>
  </si>
  <si>
    <t>Rhynchomesostoma rostratum</t>
  </si>
  <si>
    <t>Monocelis fusca</t>
  </si>
  <si>
    <t>Dendrocoelum lacteum</t>
  </si>
  <si>
    <t>Fascioloides magna</t>
  </si>
  <si>
    <t>F. magna</t>
  </si>
  <si>
    <t>S. mediterranea</t>
  </si>
  <si>
    <t>D. lacteum</t>
  </si>
  <si>
    <t>M. fusca</t>
  </si>
  <si>
    <t>R. rostratum</t>
  </si>
  <si>
    <t>G. applanata</t>
  </si>
  <si>
    <t>S. ellipticus</t>
  </si>
  <si>
    <t>P. vittatus</t>
  </si>
  <si>
    <t>M. lignano</t>
  </si>
  <si>
    <t>M. lineare</t>
  </si>
  <si>
    <t>TOTAL</t>
  </si>
  <si>
    <r>
      <rPr>
        <b/>
        <i/>
        <sz val="12"/>
        <color theme="1"/>
        <rFont val="Calibri"/>
        <scheme val="minor"/>
      </rPr>
      <t>Prorhynchus</t>
    </r>
    <r>
      <rPr>
        <b/>
        <sz val="12"/>
        <color theme="1"/>
        <rFont val="Calibri"/>
        <family val="2"/>
        <scheme val="minor"/>
      </rPr>
      <t xml:space="preserve"> sp. I</t>
    </r>
  </si>
  <si>
    <r>
      <rPr>
        <b/>
        <i/>
        <sz val="12"/>
        <color theme="1"/>
        <rFont val="Calibri"/>
        <scheme val="minor"/>
      </rPr>
      <t>Gnosonesimida</t>
    </r>
    <r>
      <rPr>
        <b/>
        <sz val="12"/>
        <color theme="1"/>
        <rFont val="Calibri"/>
        <family val="2"/>
        <scheme val="minor"/>
      </rPr>
      <t xml:space="preserve"> sp. IV</t>
    </r>
  </si>
  <si>
    <r>
      <rPr>
        <b/>
        <i/>
        <sz val="12"/>
        <color theme="1"/>
        <rFont val="Calibri"/>
        <scheme val="minor"/>
      </rPr>
      <t>Kronborgia</t>
    </r>
    <r>
      <rPr>
        <b/>
        <sz val="12"/>
        <color theme="1"/>
        <rFont val="Calibri"/>
        <family val="2"/>
        <scheme val="minor"/>
      </rPr>
      <t xml:space="preserve"> cf. </t>
    </r>
    <r>
      <rPr>
        <b/>
        <i/>
        <sz val="12"/>
        <color theme="1"/>
        <rFont val="Calibri"/>
        <scheme val="minor"/>
      </rPr>
      <t>amphipodicola</t>
    </r>
  </si>
  <si>
    <r>
      <rPr>
        <b/>
        <i/>
        <sz val="12"/>
        <color theme="1"/>
        <rFont val="Calibri"/>
        <scheme val="minor"/>
      </rPr>
      <t>K</t>
    </r>
    <r>
      <rPr>
        <b/>
        <sz val="12"/>
        <color theme="1"/>
        <rFont val="Calibri"/>
        <family val="2"/>
        <scheme val="minor"/>
      </rPr>
      <t xml:space="preserve">. cf. </t>
    </r>
    <r>
      <rPr>
        <b/>
        <i/>
        <sz val="12"/>
        <color theme="1"/>
        <rFont val="Calibri"/>
        <scheme val="minor"/>
      </rPr>
      <t>amphipodicola</t>
    </r>
  </si>
  <si>
    <t>TOTAL(1)</t>
  </si>
  <si>
    <t>Schmidtea mediterranea(2)</t>
  </si>
  <si>
    <t>Bothrioplana semperi</t>
  </si>
  <si>
    <t>B. semperi</t>
  </si>
  <si>
    <t>(1) Non-redundant hidden orthologs</t>
  </si>
  <si>
    <r>
      <t>(2) Numbers based on the</t>
    </r>
    <r>
      <rPr>
        <i/>
        <sz val="12"/>
        <color theme="1"/>
        <rFont val="Calibri"/>
        <scheme val="minor"/>
      </rPr>
      <t xml:space="preserve"> S. mediterranea</t>
    </r>
    <r>
      <rPr>
        <sz val="12"/>
        <color theme="1"/>
        <rFont val="Calibri"/>
        <family val="2"/>
        <scheme val="minor"/>
      </rPr>
      <t xml:space="preserve"> transcriptome published by Rink's lab in Dresden</t>
    </r>
  </si>
  <si>
    <t>Redundancy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</si>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</sst>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b/>
      <i/>
      <sz val="1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2" xfId="0" applyBorder="1"/>
    <xf numFmtId="0" fontId="5" fillId="2" borderId="2" xfId="0" applyFont="1" applyFill="1" applyBorder="1"/>
    <xf numFmtId="0" fontId="1" fillId="2" borderId="2" xfId="0" applyFont="1" applyFill="1" applyBorder="1"/>
    <xf numFmtId="0" fontId="5" fillId="3" borderId="0" xfId="0" applyFont="1" applyFill="1"/>
    <xf numFmtId="0" fontId="1" fillId="3" borderId="0" xfId="0" applyFont="1" applyFill="1"/>
    <xf numFmtId="0" fontId="5" fillId="3" borderId="1" xfId="0" applyFont="1" applyFill="1" applyBorder="1"/>
    <xf numFmtId="0" fontId="0" fillId="4" borderId="0" xfId="0" applyFont="1" applyFill="1" applyBorder="1"/>
    <xf numFmtId="2" fontId="0" fillId="0" borderId="0" xfId="0" applyNumberFormat="1"/>
    <xf numFmtId="2" fontId="0" fillId="0" borderId="1" xfId="0" applyNumberFormat="1" applyBorder="1"/>
    <xf numFmtId="1" fontId="0" fillId="5" borderId="0" xfId="0" applyNumberFormat="1" applyFill="1"/>
    <xf numFmtId="1" fontId="0" fillId="0" borderId="0" xfId="0" applyNumberFormat="1"/>
    <xf numFmtId="1" fontId="0" fillId="0" borderId="1" xfId="0" applyNumberFormat="1" applyBorder="1"/>
    <xf numFmtId="1" fontId="0" fillId="5" borderId="1" xfId="0" applyNumberFormat="1" applyFill="1" applyBorder="1"/>
    <xf numFmtId="1" fontId="1" fillId="0" borderId="0" xfId="0" applyNumberFormat="1" applyFont="1"/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Q17" sqref="Q17"/>
    </sheetView>
  </sheetViews>
  <sheetFormatPr baseColWidth="10" defaultRowHeight="15" x14ac:dyDescent="0"/>
  <cols>
    <col min="1" max="1" width="26.33203125" bestFit="1" customWidth="1"/>
    <col min="2" max="2" width="9.5" bestFit="1" customWidth="1"/>
    <col min="3" max="3" width="9.83203125" bestFit="1" customWidth="1"/>
    <col min="4" max="4" width="9.33203125" bestFit="1" customWidth="1"/>
    <col min="5" max="5" width="10.33203125" bestFit="1" customWidth="1"/>
    <col min="6" max="6" width="11.5" bestFit="1" customWidth="1"/>
    <col min="7" max="7" width="15.1640625" bestFit="1" customWidth="1"/>
    <col min="8" max="8" width="18.6640625" bestFit="1" customWidth="1"/>
    <col min="9" max="9" width="11.5" bestFit="1" customWidth="1"/>
    <col min="10" max="10" width="8.1640625" bestFit="1" customWidth="1"/>
    <col min="11" max="11" width="17.6640625" bestFit="1" customWidth="1"/>
    <col min="12" max="12" width="10" bestFit="1" customWidth="1"/>
    <col min="13" max="13" width="14.1640625" bestFit="1" customWidth="1"/>
    <col min="14" max="14" width="14.1640625" customWidth="1"/>
  </cols>
  <sheetData>
    <row r="1" spans="1:17">
      <c r="A1" s="2"/>
      <c r="B1" s="3" t="s">
        <v>18</v>
      </c>
      <c r="C1" s="3" t="s">
        <v>17</v>
      </c>
      <c r="D1" s="3" t="s">
        <v>16</v>
      </c>
      <c r="E1" s="3" t="s">
        <v>15</v>
      </c>
      <c r="F1" s="3" t="s">
        <v>14</v>
      </c>
      <c r="G1" s="4" t="s">
        <v>20</v>
      </c>
      <c r="H1" s="4" t="s">
        <v>21</v>
      </c>
      <c r="I1" s="3" t="s">
        <v>13</v>
      </c>
      <c r="J1" s="3" t="s">
        <v>12</v>
      </c>
      <c r="K1" s="4" t="s">
        <v>23</v>
      </c>
      <c r="L1" s="3" t="s">
        <v>11</v>
      </c>
      <c r="M1" s="3" t="s">
        <v>10</v>
      </c>
      <c r="N1" s="3" t="s">
        <v>27</v>
      </c>
      <c r="O1" s="3" t="s">
        <v>9</v>
      </c>
      <c r="P1" s="4" t="s">
        <v>24</v>
      </c>
      <c r="Q1" s="4" t="s">
        <v>30</v>
      </c>
    </row>
    <row r="2" spans="1:17">
      <c r="A2" s="5" t="s">
        <v>0</v>
      </c>
      <c r="B2" s="11" t="s">
        <v>31</v>
      </c>
      <c r="C2" s="12">
        <v>27</v>
      </c>
      <c r="D2" s="12">
        <v>70</v>
      </c>
      <c r="E2" s="12">
        <v>69</v>
      </c>
      <c r="F2" s="12">
        <v>42</v>
      </c>
      <c r="G2" s="12">
        <v>40</v>
      </c>
      <c r="H2" s="12">
        <v>36</v>
      </c>
      <c r="I2" s="12">
        <v>31</v>
      </c>
      <c r="J2" s="12">
        <v>41</v>
      </c>
      <c r="K2" s="12">
        <v>25</v>
      </c>
      <c r="L2" s="12">
        <v>9</v>
      </c>
      <c r="M2" s="12">
        <v>24</v>
      </c>
      <c r="N2" s="12">
        <v>58</v>
      </c>
      <c r="O2" s="12">
        <v>30</v>
      </c>
      <c r="P2" s="12">
        <v>270</v>
      </c>
      <c r="Q2" s="9">
        <f t="shared" ref="Q2:Q5" si="0">(SUM(B2:E2)+SUM(G2:O2))/P2</f>
        <v>1.7037037037037037</v>
      </c>
    </row>
    <row r="3" spans="1:17">
      <c r="A3" s="5" t="s">
        <v>1</v>
      </c>
      <c r="B3" s="12">
        <v>51</v>
      </c>
      <c r="C3" s="11" t="s">
        <v>31</v>
      </c>
      <c r="D3" s="12">
        <v>75</v>
      </c>
      <c r="E3" s="12">
        <v>71</v>
      </c>
      <c r="F3" s="12">
        <v>30</v>
      </c>
      <c r="G3" s="12">
        <v>36</v>
      </c>
      <c r="H3" s="12">
        <v>42</v>
      </c>
      <c r="I3" s="12">
        <v>37</v>
      </c>
      <c r="J3" s="12">
        <v>23</v>
      </c>
      <c r="K3" s="12">
        <v>20</v>
      </c>
      <c r="L3" s="12">
        <v>18</v>
      </c>
      <c r="M3" s="12">
        <v>34</v>
      </c>
      <c r="N3" s="12">
        <v>44</v>
      </c>
      <c r="O3" s="12">
        <v>30</v>
      </c>
      <c r="P3" s="12">
        <v>219</v>
      </c>
      <c r="Q3" s="9">
        <f t="shared" si="0"/>
        <v>2.1963470319634704</v>
      </c>
    </row>
    <row r="4" spans="1:17">
      <c r="A4" s="5" t="s">
        <v>2</v>
      </c>
      <c r="B4" s="12">
        <v>30</v>
      </c>
      <c r="C4" s="12">
        <v>23</v>
      </c>
      <c r="D4" s="11" t="s">
        <v>31</v>
      </c>
      <c r="E4" s="12">
        <v>0</v>
      </c>
      <c r="F4" s="12">
        <v>42</v>
      </c>
      <c r="G4" s="12">
        <v>27</v>
      </c>
      <c r="H4" s="12">
        <v>31</v>
      </c>
      <c r="I4" s="12">
        <v>30</v>
      </c>
      <c r="J4" s="12">
        <v>44</v>
      </c>
      <c r="K4" s="12">
        <v>14</v>
      </c>
      <c r="L4" s="12">
        <v>5</v>
      </c>
      <c r="M4" s="12">
        <v>20</v>
      </c>
      <c r="N4" s="12">
        <v>44</v>
      </c>
      <c r="O4" s="12">
        <v>16</v>
      </c>
      <c r="P4" s="12">
        <v>181</v>
      </c>
      <c r="Q4" s="9">
        <f t="shared" si="0"/>
        <v>1.569060773480663</v>
      </c>
    </row>
    <row r="5" spans="1:17">
      <c r="A5" s="5" t="s">
        <v>3</v>
      </c>
      <c r="B5" s="12">
        <v>28</v>
      </c>
      <c r="C5" s="12">
        <v>20</v>
      </c>
      <c r="D5" s="12">
        <v>54</v>
      </c>
      <c r="E5" s="11" t="s">
        <v>31</v>
      </c>
      <c r="F5" s="12">
        <v>32</v>
      </c>
      <c r="G5" s="12">
        <v>24</v>
      </c>
      <c r="H5" s="12">
        <v>0</v>
      </c>
      <c r="I5" s="12">
        <v>18</v>
      </c>
      <c r="J5" s="12">
        <v>31</v>
      </c>
      <c r="K5" s="12">
        <v>11</v>
      </c>
      <c r="L5" s="12">
        <v>4</v>
      </c>
      <c r="M5" s="12">
        <v>25</v>
      </c>
      <c r="N5" s="12">
        <v>34</v>
      </c>
      <c r="O5" s="12">
        <v>12</v>
      </c>
      <c r="P5" s="12">
        <v>181</v>
      </c>
      <c r="Q5" s="9">
        <f t="shared" si="0"/>
        <v>1.4419889502762431</v>
      </c>
    </row>
    <row r="6" spans="1:17">
      <c r="A6" s="5" t="s">
        <v>4</v>
      </c>
      <c r="B6" s="12">
        <v>47</v>
      </c>
      <c r="C6" s="12">
        <v>14</v>
      </c>
      <c r="D6" s="12">
        <v>83</v>
      </c>
      <c r="E6" s="12">
        <v>85</v>
      </c>
      <c r="F6" s="11" t="s">
        <v>31</v>
      </c>
      <c r="G6" s="12">
        <v>49</v>
      </c>
      <c r="H6" s="12">
        <v>47</v>
      </c>
      <c r="I6" s="12">
        <v>32</v>
      </c>
      <c r="J6" s="12">
        <v>36</v>
      </c>
      <c r="K6" s="12">
        <v>23</v>
      </c>
      <c r="L6" s="12">
        <v>17</v>
      </c>
      <c r="M6" s="12">
        <v>31</v>
      </c>
      <c r="N6" s="12">
        <v>58</v>
      </c>
      <c r="O6" s="12">
        <v>26</v>
      </c>
      <c r="P6" s="12">
        <v>280</v>
      </c>
      <c r="Q6" s="9">
        <f>(SUM(B6:E6)+SUM(G6:O6))/P6</f>
        <v>1.9571428571428571</v>
      </c>
    </row>
    <row r="7" spans="1:17">
      <c r="A7" s="6" t="s">
        <v>20</v>
      </c>
      <c r="B7" s="12">
        <v>65</v>
      </c>
      <c r="C7" s="12">
        <v>59</v>
      </c>
      <c r="D7" s="12">
        <v>133</v>
      </c>
      <c r="E7" s="12">
        <v>134</v>
      </c>
      <c r="F7" s="12">
        <v>141</v>
      </c>
      <c r="G7" s="11" t="s">
        <v>31</v>
      </c>
      <c r="H7" s="12">
        <v>67</v>
      </c>
      <c r="I7" s="12">
        <v>51</v>
      </c>
      <c r="J7" s="12">
        <v>70</v>
      </c>
      <c r="K7" s="12">
        <v>24</v>
      </c>
      <c r="L7" s="12">
        <v>16</v>
      </c>
      <c r="M7" s="12">
        <v>53</v>
      </c>
      <c r="N7" s="12">
        <v>84</v>
      </c>
      <c r="O7" s="12">
        <v>32</v>
      </c>
      <c r="P7" s="12">
        <v>421</v>
      </c>
      <c r="Q7" s="9">
        <f>(SUM(B7:F7)+SUM(H7:O7))/P7</f>
        <v>2.2066508313539193</v>
      </c>
    </row>
    <row r="8" spans="1:17">
      <c r="A8" s="6" t="s">
        <v>21</v>
      </c>
      <c r="B8" s="12">
        <v>59</v>
      </c>
      <c r="C8" s="12">
        <v>46</v>
      </c>
      <c r="D8" s="12">
        <v>94</v>
      </c>
      <c r="E8" s="12">
        <v>95</v>
      </c>
      <c r="F8" s="12">
        <v>63</v>
      </c>
      <c r="G8" s="12">
        <v>44</v>
      </c>
      <c r="H8" s="11" t="s">
        <v>31</v>
      </c>
      <c r="I8" s="12">
        <v>47</v>
      </c>
      <c r="J8" s="12">
        <v>85</v>
      </c>
      <c r="K8" s="12">
        <v>30</v>
      </c>
      <c r="L8" s="12">
        <v>9</v>
      </c>
      <c r="M8" s="12">
        <v>43</v>
      </c>
      <c r="N8" s="12">
        <v>72</v>
      </c>
      <c r="O8" s="12">
        <v>38</v>
      </c>
      <c r="P8" s="12">
        <v>295</v>
      </c>
      <c r="Q8" s="9">
        <f t="shared" ref="Q7:Q15" si="1">(SUM(B8:E8)+SUM(G8:O8))/P8</f>
        <v>2.2440677966101696</v>
      </c>
    </row>
    <row r="9" spans="1:17">
      <c r="A9" s="5" t="s">
        <v>5</v>
      </c>
      <c r="B9" s="12">
        <v>77</v>
      </c>
      <c r="C9" s="12">
        <v>65</v>
      </c>
      <c r="D9" s="12">
        <v>114</v>
      </c>
      <c r="E9" s="12">
        <v>118</v>
      </c>
      <c r="F9" s="12">
        <v>81</v>
      </c>
      <c r="G9" s="12">
        <v>62</v>
      </c>
      <c r="H9" s="12">
        <v>82</v>
      </c>
      <c r="I9" s="11" t="s">
        <v>31</v>
      </c>
      <c r="J9" s="12">
        <v>118</v>
      </c>
      <c r="K9" s="12">
        <v>45</v>
      </c>
      <c r="L9" s="12">
        <v>25</v>
      </c>
      <c r="M9" s="12">
        <v>66</v>
      </c>
      <c r="N9" s="12">
        <v>112</v>
      </c>
      <c r="O9" s="12">
        <v>50</v>
      </c>
      <c r="P9" s="12">
        <v>402</v>
      </c>
      <c r="Q9" s="9">
        <f t="shared" si="1"/>
        <v>2.3233830845771144</v>
      </c>
    </row>
    <row r="10" spans="1:17">
      <c r="A10" s="5" t="s">
        <v>6</v>
      </c>
      <c r="B10" s="12">
        <v>47</v>
      </c>
      <c r="C10" s="12">
        <v>13</v>
      </c>
      <c r="D10" s="12">
        <v>83</v>
      </c>
      <c r="E10" s="12">
        <v>80</v>
      </c>
      <c r="F10" s="12">
        <v>38</v>
      </c>
      <c r="G10" s="12">
        <v>35</v>
      </c>
      <c r="H10" s="12">
        <v>44</v>
      </c>
      <c r="I10" s="12">
        <v>38</v>
      </c>
      <c r="J10" s="11" t="s">
        <v>31</v>
      </c>
      <c r="K10" s="12">
        <v>22</v>
      </c>
      <c r="L10" s="12">
        <v>13</v>
      </c>
      <c r="M10" s="12">
        <v>34</v>
      </c>
      <c r="N10" s="12">
        <v>59</v>
      </c>
      <c r="O10" s="12">
        <v>28</v>
      </c>
      <c r="P10" s="12">
        <v>273</v>
      </c>
      <c r="Q10" s="9">
        <f t="shared" si="1"/>
        <v>1.8168498168498168</v>
      </c>
    </row>
    <row r="11" spans="1:17">
      <c r="A11" s="6" t="s">
        <v>22</v>
      </c>
      <c r="B11" s="12">
        <v>60</v>
      </c>
      <c r="C11" s="12">
        <v>56</v>
      </c>
      <c r="D11" s="12">
        <v>103</v>
      </c>
      <c r="E11" s="12">
        <v>106</v>
      </c>
      <c r="F11" s="12">
        <v>73</v>
      </c>
      <c r="G11" s="12">
        <v>59</v>
      </c>
      <c r="H11" s="12">
        <v>85</v>
      </c>
      <c r="I11" s="12">
        <v>63</v>
      </c>
      <c r="J11" s="12">
        <v>91</v>
      </c>
      <c r="K11" s="11" t="s">
        <v>31</v>
      </c>
      <c r="L11" s="12">
        <v>24</v>
      </c>
      <c r="M11" s="12">
        <v>88</v>
      </c>
      <c r="N11" s="12">
        <v>96</v>
      </c>
      <c r="O11" s="12">
        <v>58</v>
      </c>
      <c r="P11" s="12">
        <v>387</v>
      </c>
      <c r="Q11" s="9">
        <f t="shared" si="1"/>
        <v>2.297157622739018</v>
      </c>
    </row>
    <row r="12" spans="1:17">
      <c r="A12" s="5" t="s">
        <v>7</v>
      </c>
      <c r="B12" s="12">
        <v>117</v>
      </c>
      <c r="C12" s="12">
        <v>110</v>
      </c>
      <c r="D12" s="12">
        <v>179</v>
      </c>
      <c r="E12" s="12">
        <v>168</v>
      </c>
      <c r="F12" s="12">
        <v>137</v>
      </c>
      <c r="G12" s="12">
        <v>106</v>
      </c>
      <c r="H12" s="12">
        <v>128</v>
      </c>
      <c r="I12" s="12">
        <v>94</v>
      </c>
      <c r="J12" s="12">
        <v>166</v>
      </c>
      <c r="K12" s="12">
        <v>104</v>
      </c>
      <c r="L12" s="11" t="s">
        <v>31</v>
      </c>
      <c r="M12" s="12">
        <v>232</v>
      </c>
      <c r="N12" s="12">
        <v>164</v>
      </c>
      <c r="O12" s="12">
        <v>96</v>
      </c>
      <c r="P12" s="12">
        <v>624</v>
      </c>
      <c r="Q12" s="9">
        <f>(SUM(B12:K12)+SUM(M12:O12))/P12</f>
        <v>2.8862179487179489</v>
      </c>
    </row>
    <row r="13" spans="1:17">
      <c r="A13" s="5" t="s">
        <v>25</v>
      </c>
      <c r="B13" s="12">
        <v>43</v>
      </c>
      <c r="C13" s="12">
        <v>42</v>
      </c>
      <c r="D13" s="12">
        <v>75</v>
      </c>
      <c r="E13" s="12">
        <v>88</v>
      </c>
      <c r="F13" s="12">
        <v>45</v>
      </c>
      <c r="G13" s="12">
        <v>44</v>
      </c>
      <c r="H13" s="12">
        <v>65</v>
      </c>
      <c r="I13" s="12">
        <v>32</v>
      </c>
      <c r="J13" s="12">
        <v>72</v>
      </c>
      <c r="K13" s="12">
        <v>42</v>
      </c>
      <c r="L13" s="12">
        <v>8</v>
      </c>
      <c r="M13" s="11" t="s">
        <v>31</v>
      </c>
      <c r="N13" s="12">
        <v>77</v>
      </c>
      <c r="O13" s="12">
        <v>32</v>
      </c>
      <c r="P13" s="12">
        <v>276</v>
      </c>
      <c r="Q13" s="9">
        <f t="shared" si="1"/>
        <v>2.2463768115942031</v>
      </c>
    </row>
    <row r="14" spans="1:17">
      <c r="A14" s="5" t="s">
        <v>26</v>
      </c>
      <c r="B14" s="12">
        <v>42</v>
      </c>
      <c r="C14" s="12">
        <v>41</v>
      </c>
      <c r="D14" s="12">
        <v>92</v>
      </c>
      <c r="E14" s="12">
        <v>92</v>
      </c>
      <c r="F14" s="12">
        <v>54</v>
      </c>
      <c r="G14" s="12">
        <v>36</v>
      </c>
      <c r="H14" s="12">
        <v>54</v>
      </c>
      <c r="I14" s="12">
        <v>30</v>
      </c>
      <c r="J14" s="12">
        <v>56</v>
      </c>
      <c r="K14" s="12">
        <v>25</v>
      </c>
      <c r="L14" s="12">
        <v>19</v>
      </c>
      <c r="M14" s="12">
        <v>57</v>
      </c>
      <c r="N14" s="11" t="s">
        <v>31</v>
      </c>
      <c r="O14" s="12">
        <v>39</v>
      </c>
      <c r="P14" s="12">
        <v>290</v>
      </c>
      <c r="Q14" s="9">
        <f>(SUM(B14:M14)+SUM(O14))/P14</f>
        <v>2.1965517241379309</v>
      </c>
    </row>
    <row r="15" spans="1:17" ht="16" thickBot="1">
      <c r="A15" s="7" t="s">
        <v>8</v>
      </c>
      <c r="B15" s="13">
        <v>44</v>
      </c>
      <c r="C15" s="13">
        <v>53</v>
      </c>
      <c r="D15" s="13">
        <v>85</v>
      </c>
      <c r="E15" s="13">
        <v>98</v>
      </c>
      <c r="F15" s="13">
        <v>71</v>
      </c>
      <c r="G15" s="13">
        <v>51</v>
      </c>
      <c r="H15" s="13">
        <v>81</v>
      </c>
      <c r="I15" s="13">
        <v>48</v>
      </c>
      <c r="J15" s="13">
        <v>78</v>
      </c>
      <c r="K15" s="13">
        <v>35</v>
      </c>
      <c r="L15" s="13">
        <v>22</v>
      </c>
      <c r="M15" s="13">
        <v>69</v>
      </c>
      <c r="N15" s="13">
        <v>107</v>
      </c>
      <c r="O15" s="14" t="s">
        <v>31</v>
      </c>
      <c r="P15" s="13">
        <v>336</v>
      </c>
      <c r="Q15" s="10">
        <f>SUM(B15:N15)/P15</f>
        <v>2.5059523809523809</v>
      </c>
    </row>
    <row r="16" spans="1:17">
      <c r="A16" s="1" t="s">
        <v>19</v>
      </c>
      <c r="B16" s="12">
        <f>SUM(B3:B15)</f>
        <v>710</v>
      </c>
      <c r="C16" s="12">
        <f>SUM(C4:C15)+SUM(C2)</f>
        <v>569</v>
      </c>
      <c r="D16" s="15">
        <f>SUM(D5:D15)+SUM(D2:D3)</f>
        <v>1240</v>
      </c>
      <c r="E16" s="12">
        <f>SUM(E6:E15)+SUM(E2:E4)</f>
        <v>1204</v>
      </c>
      <c r="F16" s="12">
        <f>SUM(F7:F15)+SUM(F2:F5)</f>
        <v>849</v>
      </c>
      <c r="G16" s="12">
        <f>SUM(G8:G15)+SUM(G2:G6)</f>
        <v>613</v>
      </c>
      <c r="H16" s="12">
        <f>SUM(H9:H15)+SUM(H2:H7)</f>
        <v>762</v>
      </c>
      <c r="I16" s="12">
        <f>SUM(I10:I15)+SUM(I2:I8)</f>
        <v>551</v>
      </c>
      <c r="J16" s="12">
        <f>SUM(J11:J15)+SUM(J2:J9)</f>
        <v>911</v>
      </c>
      <c r="K16" s="12">
        <f>SUM(K12:K15)+SUM(K2:K10)</f>
        <v>420</v>
      </c>
      <c r="L16" s="12">
        <f>SUM(L13:L15)+SUM(L2:L11)</f>
        <v>189</v>
      </c>
      <c r="M16" s="12">
        <f>SUM(M14:M15)+SUM(M2:M12)</f>
        <v>776</v>
      </c>
      <c r="N16" s="12">
        <f>SUM(N15)+SUM(N2:N13)</f>
        <v>1009</v>
      </c>
      <c r="O16" s="12">
        <f>SUM(O2:O14)</f>
        <v>487</v>
      </c>
      <c r="P16" s="15">
        <f t="shared" ref="D16:P16" si="2">SUM(P4:P15)+SUM(P2)</f>
        <v>4216</v>
      </c>
      <c r="Q16" s="9">
        <f>AVERAGE(Q2:Q15)</f>
        <v>2.1136750952928169</v>
      </c>
    </row>
    <row r="18" spans="1:1">
      <c r="A18" s="8" t="s">
        <v>28</v>
      </c>
    </row>
    <row r="19" spans="1:1">
      <c r="A19" s="8" t="s">
        <v>29</v>
      </c>
    </row>
  </sheetData>
  <pageMargins left="0.75" right="0.75" top="1" bottom="1" header="0.5" footer="0.5"/>
  <pageSetup paperSize="9" orientation="portrait" horizontalDpi="4294967292" verticalDpi="4294967292"/>
  <ignoredErrors>
    <ignoredError sqref="Q12 Q7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Sars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 Martin</dc:creator>
  <cp:lastModifiedBy>Chema Martin</cp:lastModifiedBy>
  <dcterms:created xsi:type="dcterms:W3CDTF">2017-01-10T13:45:06Z</dcterms:created>
  <dcterms:modified xsi:type="dcterms:W3CDTF">2017-01-18T15:53:00Z</dcterms:modified>
</cp:coreProperties>
</file>