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519"/>
  <workbookPr showInkAnnotation="0" autoCompressPictures="0"/>
  <bookViews>
    <workbookView xWindow="560" yWindow="560" windowWidth="25040" windowHeight="169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9" i="1" l="1"/>
  <c r="J9" i="1"/>
  <c r="F9" i="1"/>
  <c r="E8" i="1"/>
  <c r="J8" i="1"/>
  <c r="F8" i="1"/>
  <c r="E7" i="1"/>
  <c r="J7" i="1"/>
  <c r="F7" i="1"/>
  <c r="E6" i="1"/>
  <c r="J6" i="1"/>
  <c r="F6" i="1"/>
  <c r="E5" i="1"/>
  <c r="J5" i="1"/>
  <c r="F5" i="1"/>
  <c r="E4" i="1"/>
  <c r="J4" i="1"/>
  <c r="J3" i="1"/>
</calcChain>
</file>

<file path=xl/sharedStrings.xml><?xml version="1.0" encoding="utf-8"?>
<sst xmlns="http://schemas.openxmlformats.org/spreadsheetml/2006/main" count="33" uniqueCount="33">
  <si>
    <t>Supplemental Table 1: Bisulfite sequencing summary statistics</t>
  </si>
  <si>
    <t>Genotype</t>
  </si>
  <si>
    <t>Raw reads*a</t>
  </si>
  <si>
    <t>QC reads</t>
  </si>
  <si>
    <t>unique PE mapped</t>
  </si>
  <si>
    <t>unique SE mapped</t>
  </si>
  <si>
    <t>Mapping Efficency (%)</t>
  </si>
  <si>
    <t>CG methylation (%)</t>
  </si>
  <si>
    <t>CHG methylation (%)</t>
  </si>
  <si>
    <t>CHH methylation (%)</t>
  </si>
  <si>
    <t>Average Coverage (x)*b</t>
  </si>
  <si>
    <t>Bisulfite Conversion rate (%)*c</t>
  </si>
  <si>
    <t>NCBI SRA Run</t>
  </si>
  <si>
    <t>Bd21</t>
  </si>
  <si>
    <t>SRR1972494</t>
  </si>
  <si>
    <t>Bd21-3</t>
  </si>
  <si>
    <t>SRR1972495</t>
  </si>
  <si>
    <t>Bd1-1</t>
  </si>
  <si>
    <t>SRR1972498</t>
  </si>
  <si>
    <t>Bd3-1</t>
  </si>
  <si>
    <t>SRR1972496</t>
  </si>
  <si>
    <t>Bd30-1</t>
  </si>
  <si>
    <t>SRR1972497</t>
  </si>
  <si>
    <t>BdTR12C</t>
  </si>
  <si>
    <t>SRR1972499</t>
  </si>
  <si>
    <t>Koz3</t>
  </si>
  <si>
    <t>SRR1972500</t>
  </si>
  <si>
    <t>a</t>
  </si>
  <si>
    <t>count of all individual reads, not taking into account paired-end status</t>
  </si>
  <si>
    <t>b</t>
  </si>
  <si>
    <t>Based on 271.1Mb size of combined chromosome sequence</t>
  </si>
  <si>
    <t>c</t>
  </si>
  <si>
    <t>Assessed via Bd21 chloroplast sequence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</si>
</sst>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workbookViewId="0">
      <selection activeCell="A19" sqref="A19"/>
    </sheetView>
  </sheetViews>
  <sheetFormatPr baseColWidth="10" defaultRowHeight="15" x14ac:dyDescent="0"/>
  <cols>
    <col min="2" max="2" width="13" customWidth="1"/>
    <col min="4" max="4" width="16.83203125" customWidth="1"/>
    <col min="5" max="5" width="19.83203125" customWidth="1"/>
    <col min="6" max="6" width="20.83203125" customWidth="1"/>
    <col min="7" max="7" width="18.33203125" customWidth="1"/>
    <col min="8" max="8" width="20" customWidth="1"/>
    <col min="9" max="9" width="19.33203125" customWidth="1"/>
    <col min="10" max="10" width="23.1640625" customWidth="1"/>
    <col min="11" max="11" width="27.83203125" customWidth="1"/>
    <col min="12" max="12" width="20.5" customWidth="1"/>
  </cols>
  <sheetData>
    <row r="1" spans="1:12">
      <c r="A1" s="1" t="s">
        <v>0</v>
      </c>
    </row>
    <row r="2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3" t="s">
        <v>12</v>
      </c>
    </row>
    <row r="3" spans="1:12">
      <c r="A3" s="4" t="s">
        <v>13</v>
      </c>
      <c r="B3" s="4">
        <v>27885848</v>
      </c>
      <c r="C3" s="4">
        <v>27507566</v>
      </c>
      <c r="D3" s="4">
        <v>10948818</v>
      </c>
      <c r="E3" s="4">
        <v>11061457</v>
      </c>
      <c r="F3" s="5">
        <v>80</v>
      </c>
      <c r="G3" s="5">
        <v>63.4</v>
      </c>
      <c r="H3" s="5">
        <v>41</v>
      </c>
      <c r="I3" s="5">
        <v>2.2666666666666671</v>
      </c>
      <c r="J3" s="5">
        <f t="shared" ref="J3:J9" si="0">((D3+E3)*100)/271100000</f>
        <v>8.1188767982294348</v>
      </c>
      <c r="K3" s="5">
        <v>99.24</v>
      </c>
      <c r="L3" s="6" t="s">
        <v>14</v>
      </c>
    </row>
    <row r="4" spans="1:12">
      <c r="A4" s="4" t="s">
        <v>15</v>
      </c>
      <c r="B4" s="4">
        <v>60401198</v>
      </c>
      <c r="C4" s="4">
        <v>59732174</v>
      </c>
      <c r="D4" s="4">
        <v>22085792</v>
      </c>
      <c r="E4" s="4">
        <f>44539945-22085792</f>
        <v>22454153</v>
      </c>
      <c r="F4" s="5">
        <v>74.5</v>
      </c>
      <c r="G4" s="5">
        <v>59.6</v>
      </c>
      <c r="H4" s="5">
        <v>38.099999999999994</v>
      </c>
      <c r="I4" s="5">
        <v>1.8</v>
      </c>
      <c r="J4" s="5">
        <f t="shared" si="0"/>
        <v>16.429341571375875</v>
      </c>
      <c r="K4" s="5">
        <v>99.35</v>
      </c>
      <c r="L4" s="6" t="s">
        <v>16</v>
      </c>
    </row>
    <row r="5" spans="1:12">
      <c r="A5" s="4" t="s">
        <v>17</v>
      </c>
      <c r="B5" s="4">
        <v>72598150</v>
      </c>
      <c r="C5" s="4">
        <v>71788886</v>
      </c>
      <c r="D5" s="4">
        <v>20627978</v>
      </c>
      <c r="E5" s="4">
        <f>47629057-D5</f>
        <v>27001079</v>
      </c>
      <c r="F5" s="5">
        <f>((D5+E5)/C5)*100</f>
        <v>66.346003753282929</v>
      </c>
      <c r="G5" s="5">
        <v>54.833333333333336</v>
      </c>
      <c r="H5" s="5">
        <v>30.900000000000002</v>
      </c>
      <c r="I5" s="5">
        <v>1.7666666666666666</v>
      </c>
      <c r="J5" s="5">
        <f t="shared" si="0"/>
        <v>17.568814828476576</v>
      </c>
      <c r="K5" s="5">
        <v>99.15</v>
      </c>
      <c r="L5" s="6" t="s">
        <v>18</v>
      </c>
    </row>
    <row r="6" spans="1:12">
      <c r="A6" s="4" t="s">
        <v>19</v>
      </c>
      <c r="B6" s="4">
        <v>46153770</v>
      </c>
      <c r="C6" s="4">
        <v>45325378</v>
      </c>
      <c r="D6" s="4">
        <v>11951466</v>
      </c>
      <c r="E6" s="4">
        <f>33127425-D6</f>
        <v>21175959</v>
      </c>
      <c r="F6" s="5">
        <f>((D6+E6)/C6)*100</f>
        <v>73.088028079986444</v>
      </c>
      <c r="G6" s="5">
        <v>64.7</v>
      </c>
      <c r="H6" s="5">
        <v>44.666666666666664</v>
      </c>
      <c r="I6" s="5">
        <v>2.1999999999999997</v>
      </c>
      <c r="J6" s="5">
        <f t="shared" si="0"/>
        <v>12.219632976761343</v>
      </c>
      <c r="K6" s="5">
        <v>99.16</v>
      </c>
      <c r="L6" s="6" t="s">
        <v>20</v>
      </c>
    </row>
    <row r="7" spans="1:12">
      <c r="A7" s="4" t="s">
        <v>21</v>
      </c>
      <c r="B7" s="4">
        <v>30865290</v>
      </c>
      <c r="C7" s="4">
        <v>30100024</v>
      </c>
      <c r="D7" s="4">
        <v>7513720</v>
      </c>
      <c r="E7" s="4">
        <f>20300911-D7</f>
        <v>12787191</v>
      </c>
      <c r="F7" s="5">
        <f>((D7+E7)/C7)*100</f>
        <v>67.444833266578129</v>
      </c>
      <c r="G7" s="5">
        <v>65.966666666666669</v>
      </c>
      <c r="H7" s="5">
        <v>46.766666666666673</v>
      </c>
      <c r="I7" s="5">
        <v>2.4333333333333336</v>
      </c>
      <c r="J7" s="5">
        <f t="shared" si="0"/>
        <v>7.4883478421246776</v>
      </c>
      <c r="K7" s="5">
        <v>99.18</v>
      </c>
      <c r="L7" s="6" t="s">
        <v>22</v>
      </c>
    </row>
    <row r="8" spans="1:12">
      <c r="A8" s="4" t="s">
        <v>23</v>
      </c>
      <c r="B8" s="4">
        <v>56489504</v>
      </c>
      <c r="C8" s="4">
        <v>55332538</v>
      </c>
      <c r="D8" s="4">
        <v>14511020</v>
      </c>
      <c r="E8" s="4">
        <f>37700677-D8</f>
        <v>23189657</v>
      </c>
      <c r="F8" s="5">
        <f>((D8+E8)/C8)*100</f>
        <v>68.134732948631409</v>
      </c>
      <c r="G8" s="5">
        <v>64.533333333333346</v>
      </c>
      <c r="H8" s="5">
        <v>41.56666666666667</v>
      </c>
      <c r="I8" s="5">
        <v>2.1999999999999997</v>
      </c>
      <c r="J8" s="5">
        <f t="shared" si="0"/>
        <v>13.906557358908152</v>
      </c>
      <c r="K8" s="5">
        <v>99.1</v>
      </c>
      <c r="L8" s="6" t="s">
        <v>24</v>
      </c>
    </row>
    <row r="9" spans="1:12">
      <c r="A9" s="7" t="s">
        <v>25</v>
      </c>
      <c r="B9" s="7">
        <v>64874686</v>
      </c>
      <c r="C9" s="7">
        <v>64033280</v>
      </c>
      <c r="D9" s="7">
        <v>22048814</v>
      </c>
      <c r="E9" s="7">
        <f>45551012-D9</f>
        <v>23502198</v>
      </c>
      <c r="F9" s="8">
        <f>((D9+E9)/C9)*100</f>
        <v>71.136465288050204</v>
      </c>
      <c r="G9" s="8">
        <v>63.333333333333336</v>
      </c>
      <c r="H9" s="8">
        <v>42.300000000000004</v>
      </c>
      <c r="I9" s="8">
        <v>2.1</v>
      </c>
      <c r="J9" s="8">
        <f t="shared" si="0"/>
        <v>16.802291405385468</v>
      </c>
      <c r="K9" s="8">
        <v>99.29</v>
      </c>
      <c r="L9" s="9" t="s">
        <v>26</v>
      </c>
    </row>
    <row r="10" spans="1:12">
      <c r="A10" s="10" t="s">
        <v>27</v>
      </c>
      <c r="B10" t="s">
        <v>28</v>
      </c>
      <c r="F10" s="11"/>
    </row>
    <row r="11" spans="1:12">
      <c r="A11" s="10" t="s">
        <v>29</v>
      </c>
      <c r="B11" t="s">
        <v>30</v>
      </c>
    </row>
    <row r="12" spans="1:12">
      <c r="A12" s="10" t="s">
        <v>31</v>
      </c>
      <c r="B12" t="s">
        <v>32</v>
      </c>
    </row>
  </sheetData>
  <conditionalFormatting sqref="B23:C2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5:C2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ANU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Eichten</dc:creator>
  <cp:lastModifiedBy>Steven Eichten</cp:lastModifiedBy>
  <dcterms:created xsi:type="dcterms:W3CDTF">2016-06-25T17:29:56Z</dcterms:created>
  <dcterms:modified xsi:type="dcterms:W3CDTF">2016-06-25T17:31:23Z</dcterms:modified>
</cp:coreProperties>
</file>