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600" yWindow="0" windowWidth="26680" windowHeight="17220" tabRatio="500"/>
  </bookViews>
  <sheets>
    <sheet name="S1" sheetId="1" r:id="rId1"/>
    <sheet name="S2" sheetId="3" r:id="rId2"/>
    <sheet name="S3" sheetId="2" r:id="rId3"/>
    <sheet name="S4" sheetId="4" r:id="rId4"/>
  </sheets>
  <calcPr calcId="140000" concurrentCalc="0"/>
  <customWorkbookViews>
    <customWorkbookView name="Peng Liu - Personal View" guid="{CFC1F56D-7CB3-D74B-8DD6-F1C33944A76E}" mergeInterval="0" personalView="1" xWindow="-87" yWindow="-1177" windowWidth="1386" windowHeight="1111" tabRatio="500" activeSheetId="4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4" i="4" l="1"/>
  <c r="F83" i="4"/>
  <c r="H83" i="4"/>
  <c r="D73" i="4"/>
  <c r="D64" i="4"/>
  <c r="E52" i="4"/>
  <c r="D55" i="4"/>
  <c r="E70" i="4"/>
  <c r="E61" i="4"/>
  <c r="D37" i="4"/>
  <c r="E34" i="4"/>
  <c r="F82" i="4"/>
  <c r="F81" i="4"/>
  <c r="J82" i="4"/>
  <c r="P82" i="4"/>
  <c r="J83" i="4"/>
  <c r="P83" i="4"/>
  <c r="J84" i="4"/>
  <c r="P84" i="4"/>
  <c r="P85" i="4"/>
  <c r="P86" i="4"/>
  <c r="J81" i="4"/>
  <c r="P81" i="4"/>
  <c r="I82" i="4"/>
  <c r="O82" i="4"/>
  <c r="I83" i="4"/>
  <c r="O83" i="4"/>
  <c r="I84" i="4"/>
  <c r="O84" i="4"/>
  <c r="O85" i="4"/>
  <c r="O86" i="4"/>
  <c r="I81" i="4"/>
  <c r="O81" i="4"/>
  <c r="L82" i="4"/>
  <c r="L83" i="4"/>
  <c r="L84" i="4"/>
  <c r="L85" i="4"/>
  <c r="L86" i="4"/>
  <c r="L81" i="4"/>
  <c r="J86" i="4"/>
  <c r="J85" i="4"/>
  <c r="I86" i="4"/>
  <c r="I85" i="4"/>
  <c r="F86" i="4"/>
  <c r="F85" i="4"/>
  <c r="E40" i="4"/>
  <c r="F40" i="4"/>
  <c r="G40" i="4"/>
  <c r="D40" i="4"/>
  <c r="E37" i="4"/>
  <c r="F34" i="4"/>
  <c r="G34" i="4"/>
  <c r="D34" i="4"/>
  <c r="D43" i="4"/>
  <c r="G76" i="4"/>
  <c r="F76" i="4"/>
  <c r="E76" i="4"/>
  <c r="D76" i="4"/>
  <c r="E73" i="4"/>
  <c r="G70" i="4"/>
  <c r="F70" i="4"/>
  <c r="D70" i="4"/>
  <c r="G67" i="4"/>
  <c r="F67" i="4"/>
  <c r="E67" i="4"/>
  <c r="D67" i="4"/>
  <c r="E64" i="4"/>
  <c r="G61" i="4"/>
  <c r="F61" i="4"/>
  <c r="D61" i="4"/>
  <c r="T9" i="3"/>
  <c r="T8" i="3"/>
  <c r="T7" i="3"/>
  <c r="T6" i="3"/>
  <c r="T5" i="3"/>
  <c r="S9" i="3"/>
  <c r="S8" i="3"/>
  <c r="S7" i="3"/>
  <c r="S6" i="3"/>
  <c r="S5" i="3"/>
  <c r="P9" i="3"/>
  <c r="P8" i="3"/>
  <c r="P7" i="3"/>
  <c r="P6" i="3"/>
  <c r="P5" i="3"/>
  <c r="O6" i="3"/>
  <c r="G34" i="3"/>
  <c r="F34" i="3"/>
  <c r="J34" i="3"/>
  <c r="L34" i="3"/>
  <c r="D34" i="3"/>
  <c r="G30" i="3"/>
  <c r="L30" i="3"/>
  <c r="F30" i="3"/>
  <c r="J30" i="3"/>
  <c r="D30" i="3"/>
  <c r="G18" i="3"/>
  <c r="F18" i="3"/>
  <c r="J18" i="3"/>
  <c r="L18" i="3"/>
  <c r="D18" i="3"/>
  <c r="D33" i="3"/>
  <c r="E33" i="3"/>
  <c r="F33" i="3"/>
  <c r="G33" i="3"/>
  <c r="H33" i="3"/>
  <c r="I33" i="3"/>
  <c r="J33" i="3"/>
  <c r="K33" i="3"/>
  <c r="L33" i="3"/>
  <c r="C33" i="3"/>
  <c r="D29" i="3"/>
  <c r="E29" i="3"/>
  <c r="F29" i="3"/>
  <c r="G29" i="3"/>
  <c r="H29" i="3"/>
  <c r="I29" i="3"/>
  <c r="J29" i="3"/>
  <c r="K29" i="3"/>
  <c r="L29" i="3"/>
  <c r="C29" i="3"/>
  <c r="D17" i="3"/>
  <c r="E17" i="3"/>
  <c r="F17" i="3"/>
  <c r="G17" i="3"/>
  <c r="H17" i="3"/>
  <c r="I17" i="3"/>
  <c r="J17" i="3"/>
  <c r="K17" i="3"/>
  <c r="L17" i="3"/>
  <c r="C17" i="3"/>
  <c r="G52" i="4"/>
  <c r="G58" i="4"/>
  <c r="H86" i="4"/>
  <c r="G12" i="4"/>
  <c r="G22" i="4"/>
  <c r="D86" i="4"/>
  <c r="N86" i="4"/>
  <c r="G43" i="4"/>
  <c r="G49" i="4"/>
  <c r="G86" i="4"/>
  <c r="M86" i="4"/>
  <c r="G25" i="4"/>
  <c r="G31" i="4"/>
  <c r="E86" i="4"/>
  <c r="K86" i="4"/>
  <c r="F52" i="4"/>
  <c r="F58" i="4"/>
  <c r="H85" i="4"/>
  <c r="F12" i="4"/>
  <c r="F22" i="4"/>
  <c r="D85" i="4"/>
  <c r="N85" i="4"/>
  <c r="F43" i="4"/>
  <c r="F49" i="4"/>
  <c r="G85" i="4"/>
  <c r="M85" i="4"/>
  <c r="F25" i="4"/>
  <c r="F31" i="4"/>
  <c r="E85" i="4"/>
  <c r="K85" i="4"/>
  <c r="E58" i="4"/>
  <c r="H84" i="4"/>
  <c r="E22" i="4"/>
  <c r="E12" i="4"/>
  <c r="D84" i="4"/>
  <c r="N84" i="4"/>
  <c r="E49" i="4"/>
  <c r="E43" i="4"/>
  <c r="G84" i="4"/>
  <c r="M84" i="4"/>
  <c r="E31" i="4"/>
  <c r="E25" i="4"/>
  <c r="E84" i="4"/>
  <c r="K84" i="4"/>
  <c r="E55" i="4"/>
  <c r="E17" i="4"/>
  <c r="D83" i="4"/>
  <c r="N83" i="4"/>
  <c r="E46" i="4"/>
  <c r="G83" i="4"/>
  <c r="M83" i="4"/>
  <c r="E28" i="4"/>
  <c r="E83" i="4"/>
  <c r="K83" i="4"/>
  <c r="D52" i="4"/>
  <c r="H82" i="4"/>
  <c r="D12" i="4"/>
  <c r="D17" i="4"/>
  <c r="D82" i="4"/>
  <c r="N82" i="4"/>
  <c r="D46" i="4"/>
  <c r="G82" i="4"/>
  <c r="M82" i="4"/>
  <c r="D25" i="4"/>
  <c r="D28" i="4"/>
  <c r="E82" i="4"/>
  <c r="K82" i="4"/>
  <c r="D58" i="4"/>
  <c r="H81" i="4"/>
  <c r="D22" i="4"/>
  <c r="D81" i="4"/>
  <c r="N81" i="4"/>
  <c r="D49" i="4"/>
  <c r="G81" i="4"/>
  <c r="M81" i="4"/>
  <c r="D31" i="4"/>
  <c r="E81" i="4"/>
  <c r="K81" i="4"/>
  <c r="K25" i="3"/>
  <c r="L25" i="3"/>
  <c r="L26" i="3"/>
  <c r="K9" i="3"/>
  <c r="L9" i="3"/>
  <c r="L10" i="3"/>
  <c r="R9" i="3"/>
  <c r="K21" i="3"/>
  <c r="L21" i="3"/>
  <c r="L22" i="3"/>
  <c r="Q9" i="3"/>
  <c r="K13" i="3"/>
  <c r="L13" i="3"/>
  <c r="L14" i="3"/>
  <c r="O9" i="3"/>
  <c r="I25" i="3"/>
  <c r="J25" i="3"/>
  <c r="J26" i="3"/>
  <c r="I9" i="3"/>
  <c r="J9" i="3"/>
  <c r="J10" i="3"/>
  <c r="R8" i="3"/>
  <c r="I21" i="3"/>
  <c r="J21" i="3"/>
  <c r="J22" i="3"/>
  <c r="Q8" i="3"/>
  <c r="I13" i="3"/>
  <c r="J13" i="3"/>
  <c r="J14" i="3"/>
  <c r="O8" i="3"/>
  <c r="H25" i="3"/>
  <c r="G25" i="3"/>
  <c r="G26" i="3"/>
  <c r="H9" i="3"/>
  <c r="G9" i="3"/>
  <c r="G10" i="3"/>
  <c r="R7" i="3"/>
  <c r="H21" i="3"/>
  <c r="G21" i="3"/>
  <c r="G22" i="3"/>
  <c r="Q7" i="3"/>
  <c r="H13" i="3"/>
  <c r="G13" i="3"/>
  <c r="G14" i="3"/>
  <c r="O7" i="3"/>
  <c r="E25" i="3"/>
  <c r="F25" i="3"/>
  <c r="F26" i="3"/>
  <c r="E9" i="3"/>
  <c r="F9" i="3"/>
  <c r="F10" i="3"/>
  <c r="R6" i="3"/>
  <c r="E21" i="3"/>
  <c r="F21" i="3"/>
  <c r="F22" i="3"/>
  <c r="Q6" i="3"/>
  <c r="E13" i="3"/>
  <c r="F13" i="3"/>
  <c r="F14" i="3"/>
  <c r="C25" i="3"/>
  <c r="D25" i="3"/>
  <c r="D26" i="3"/>
  <c r="C9" i="3"/>
  <c r="D9" i="3"/>
  <c r="D10" i="3"/>
  <c r="R5" i="3"/>
  <c r="C21" i="3"/>
  <c r="D21" i="3"/>
  <c r="D22" i="3"/>
  <c r="Q5" i="3"/>
  <c r="C13" i="3"/>
  <c r="D13" i="3"/>
  <c r="D14" i="3"/>
  <c r="O5" i="3"/>
</calcChain>
</file>

<file path=xl/sharedStrings.xml><?xml version="1.0" encoding="utf-8"?>
<sst xmlns="http://schemas.openxmlformats.org/spreadsheetml/2006/main" count="334" uniqueCount="164">
  <si>
    <t>Set</t>
  </si>
  <si>
    <t>Ensembl 78  ID</t>
  </si>
  <si>
    <t>GENCODE M4 ID</t>
  </si>
  <si>
    <t>transcript type</t>
  </si>
  <si>
    <t>GENCODE M4 Gene ID</t>
  </si>
  <si>
    <t>Unique exon index</t>
  </si>
  <si>
    <t>Pol II TSS peak</t>
  </si>
  <si>
    <t>Replicate 1</t>
  </si>
  <si>
    <t>Replicate 2</t>
  </si>
  <si>
    <t>Fragment count</t>
  </si>
  <si>
    <t>TPM</t>
  </si>
  <si>
    <t>RSEM</t>
  </si>
  <si>
    <t>pRSEM</t>
  </si>
  <si>
    <r>
      <t>log</t>
    </r>
    <r>
      <rPr>
        <b/>
        <vertAlign val="subscript"/>
        <sz val="12"/>
        <color theme="1"/>
        <rFont val="Arial"/>
      </rPr>
      <t>2</t>
    </r>
    <r>
      <rPr>
        <b/>
        <sz val="12"/>
        <color theme="1"/>
        <rFont val="Arial"/>
      </rPr>
      <t>(RSEM/pRSEM)</t>
    </r>
  </si>
  <si>
    <t>Dmtn-201</t>
  </si>
  <si>
    <t>ENSMUST00000022694.11</t>
  </si>
  <si>
    <t>protein_coding</t>
  </si>
  <si>
    <t>ENSMUSG
00000022099.12</t>
  </si>
  <si>
    <t>Dmtn-203</t>
  </si>
  <si>
    <t>ENSMUST00000110984.2</t>
  </si>
  <si>
    <t>Heatr2-001</t>
  </si>
  <si>
    <t>ENSMUST00000026975.6</t>
  </si>
  <si>
    <t>ENSMUSG
00000025857.6</t>
  </si>
  <si>
    <t>1,2,3,4,5,6,7,10,11,12,13</t>
  </si>
  <si>
    <t>Heatr2-002</t>
  </si>
  <si>
    <t>ENSMUST00000127542.1</t>
  </si>
  <si>
    <t>processed_transcript</t>
  </si>
  <si>
    <t>Prkci-001</t>
  </si>
  <si>
    <t>ENSMUST00000108249.4</t>
  </si>
  <si>
    <t>ENSMUSG
00000037643.10</t>
  </si>
  <si>
    <t>1,13,14,15,16,17,18</t>
  </si>
  <si>
    <t>Prkci-002</t>
  </si>
  <si>
    <t>ENSMUST00000130238.1</t>
  </si>
  <si>
    <t>II</t>
  </si>
  <si>
    <t>Rtn4ip1-001</t>
  </si>
  <si>
    <t>ENSMUST00000054418.7</t>
  </si>
  <si>
    <t>ENSMUSG
00000019864.9</t>
  </si>
  <si>
    <t>1,2,3,4</t>
  </si>
  <si>
    <t>Rtn4ip1-002</t>
  </si>
  <si>
    <t>ENSMUST00000105492.1</t>
  </si>
  <si>
    <t>Dcun1d3-001</t>
  </si>
  <si>
    <t>ENSMUST00000059851.8</t>
  </si>
  <si>
    <t>ENSMUSG
00000048787.8</t>
  </si>
  <si>
    <t>1,3</t>
  </si>
  <si>
    <t>Dcun1d3-005</t>
  </si>
  <si>
    <t>ENSMUST00000137888.1</t>
  </si>
  <si>
    <t>Etv5-001</t>
  </si>
  <si>
    <t>ENSMUST00000079601.8</t>
  </si>
  <si>
    <t>ENSMUSG
00000013089.11</t>
  </si>
  <si>
    <t>Etv5-002</t>
  </si>
  <si>
    <t>ENSMUST00000168774.3</t>
  </si>
  <si>
    <t>Slc14a1-001</t>
  </si>
  <si>
    <t>ENSMUST00000091813.7</t>
  </si>
  <si>
    <t>ENSMUSG
00000059336.10</t>
  </si>
  <si>
    <t>1,9</t>
  </si>
  <si>
    <t>Slc14a1-002</t>
  </si>
  <si>
    <t>ENSMUST00000160292.3</t>
  </si>
  <si>
    <t>Slc14a1-003</t>
  </si>
  <si>
    <t>ENSMUST00000160639.1</t>
  </si>
  <si>
    <t>Faim-001</t>
  </si>
  <si>
    <t>ENSMUST00000035038.3</t>
  </si>
  <si>
    <t>ENSMUSG
00000032463.6</t>
  </si>
  <si>
    <t>Faim-004</t>
  </si>
  <si>
    <t>ENSMUST00000185472.1</t>
  </si>
  <si>
    <t>Daglb-201</t>
  </si>
  <si>
    <t>ENSMUST00000045593.10</t>
  </si>
  <si>
    <t>ENSMUSG
00000039206.12</t>
  </si>
  <si>
    <t>1,2</t>
  </si>
  <si>
    <t>Daglb-001</t>
  </si>
  <si>
    <t>ENSMUST00000145651.2</t>
  </si>
  <si>
    <t>Elovl5-001</t>
  </si>
  <si>
    <t>ENSMUST00000034904.9</t>
  </si>
  <si>
    <t>ENSMUSG
00000032349.9</t>
  </si>
  <si>
    <t>1,6,7,8</t>
  </si>
  <si>
    <t>Elovl5-004</t>
  </si>
  <si>
    <t>ENSMUST00000133757.3</t>
  </si>
  <si>
    <t>Bpgm-001</t>
  </si>
  <si>
    <t>ENSMUST00000045372.5</t>
  </si>
  <si>
    <t>ENSMUSG
00000038871.5</t>
  </si>
  <si>
    <t>Bpgm-005</t>
  </si>
  <si>
    <t>ENSMUST00000149131.1</t>
  </si>
  <si>
    <t>Blvrb-001</t>
  </si>
  <si>
    <t>ENSMUST00000037399.11</t>
  </si>
  <si>
    <t>ENSMUSG
00000040466.11</t>
  </si>
  <si>
    <t>1,5</t>
  </si>
  <si>
    <t>Blvrb-004</t>
  </si>
  <si>
    <t>ENSMUST00000108357.3</t>
  </si>
  <si>
    <t>Ensembl 78 ID</t>
  </si>
  <si>
    <r>
      <t>log</t>
    </r>
    <r>
      <rPr>
        <b/>
        <vertAlign val="subscript"/>
        <sz val="12"/>
        <rFont val="Arial"/>
      </rPr>
      <t>2</t>
    </r>
    <r>
      <rPr>
        <b/>
        <sz val="12"/>
        <rFont val="Arial"/>
      </rPr>
      <t>(RSEM</t>
    </r>
    <r>
      <rPr>
        <b/>
        <vertAlign val="subscript"/>
        <sz val="12"/>
        <rFont val="Arial"/>
      </rPr>
      <t>fold_change</t>
    </r>
    <r>
      <rPr>
        <b/>
        <sz val="12"/>
        <rFont val="Arial"/>
      </rPr>
      <t>/pRSEM</t>
    </r>
    <r>
      <rPr>
        <b/>
        <vertAlign val="subscript"/>
        <sz val="12"/>
        <rFont val="Arial"/>
      </rPr>
      <t>fold_change</t>
    </r>
    <r>
      <rPr>
        <b/>
        <sz val="12"/>
        <rFont val="Arial"/>
      </rPr>
      <t>)</t>
    </r>
  </si>
  <si>
    <t>MEL over MEL DMSO</t>
  </si>
  <si>
    <t>MEL</t>
  </si>
  <si>
    <t>MEL DMSO</t>
  </si>
  <si>
    <t>Fold change of average TPM</t>
  </si>
  <si>
    <t>Ehd1-002</t>
  </si>
  <si>
    <t>ENSMUST00000148547.1</t>
  </si>
  <si>
    <t>Atf7ip-008</t>
  </si>
  <si>
    <t>ENSMUST00000186742.1</t>
  </si>
  <si>
    <t>CH12 over MEL</t>
  </si>
  <si>
    <t>CH12</t>
  </si>
  <si>
    <t>Pafah1b3-007</t>
  </si>
  <si>
    <t>ENSMUST00000108410.3</t>
  </si>
  <si>
    <t>Ubald2-002</t>
  </si>
  <si>
    <t>ENSMUST00000144310.1</t>
  </si>
  <si>
    <t>Anpep-002</t>
  </si>
  <si>
    <t>ENSMUST00000149164.1</t>
  </si>
  <si>
    <t>CH12 over MEL DMSO</t>
  </si>
  <si>
    <t>Limk1-002</t>
  </si>
  <si>
    <t>ENSMUST00000111233.3</t>
  </si>
  <si>
    <t>Jdp2-202</t>
  </si>
  <si>
    <t>ENSMUST00000171754.2</t>
  </si>
  <si>
    <t>Method or
ID source</t>
  </si>
  <si>
    <t>Replicate index</t>
  </si>
  <si>
    <t>Ensembl 78</t>
  </si>
  <si>
    <t>GENCODE M4</t>
  </si>
  <si>
    <t>ENSMUST 00000108249.4</t>
  </si>
  <si>
    <t>ENSMUST 00000130238.1</t>
  </si>
  <si>
    <t>ENSMUST 00000026975.6</t>
  </si>
  <si>
    <t>ENSMUST 00000127542.1</t>
  </si>
  <si>
    <t>ENSMUST 00000022694.11</t>
  </si>
  <si>
    <t>ENSMUST 00000110984.2</t>
  </si>
  <si>
    <t>ENSMUST 00000054418.7</t>
  </si>
  <si>
    <t>ENSMUST 00000105492.1</t>
  </si>
  <si>
    <t>ENSMUST 00000079601.8</t>
  </si>
  <si>
    <t>ENSMUST 00000168774.3</t>
  </si>
  <si>
    <t>qRT-PCR</t>
  </si>
  <si>
    <t>average</t>
  </si>
  <si>
    <r>
      <t>log</t>
    </r>
    <r>
      <rPr>
        <vertAlign val="subscript"/>
        <sz val="12"/>
        <color theme="1"/>
        <rFont val="Arial"/>
      </rPr>
      <t>2</t>
    </r>
    <r>
      <rPr>
        <sz val="12"/>
        <color theme="1"/>
        <rFont val="Arial"/>
      </rPr>
      <t>(fold change)</t>
    </r>
  </si>
  <si>
    <t>eXpress</t>
  </si>
  <si>
    <t>Ensembl 78 gene name</t>
  </si>
  <si>
    <t>Prkci</t>
  </si>
  <si>
    <t>Heatr2</t>
  </si>
  <si>
    <t>Dmtn</t>
  </si>
  <si>
    <t>Rtn4ip1</t>
  </si>
  <si>
    <t>Etv5</t>
  </si>
  <si>
    <t>Measured relative expression level or predicted TPM</t>
  </si>
  <si>
    <t>Method or ID source</t>
  </si>
  <si>
    <t>Condition</t>
  </si>
  <si>
    <t>Isoform</t>
  </si>
  <si>
    <t>ENSMUST 00000186742.1</t>
  </si>
  <si>
    <t>ENSMUST 00000149164.1</t>
  </si>
  <si>
    <t>ENSMUST 00000111233.3</t>
  </si>
  <si>
    <t>ENSMUST 00000171754.2</t>
  </si>
  <si>
    <r>
      <t>Absolute difference of log</t>
    </r>
    <r>
      <rPr>
        <b/>
        <vertAlign val="subscript"/>
        <sz val="12"/>
        <color theme="1"/>
        <rFont val="Arial"/>
      </rPr>
      <t>2</t>
    </r>
    <r>
      <rPr>
        <b/>
        <sz val="12"/>
        <color theme="1"/>
        <rFont val="Arial"/>
      </rPr>
      <t>(fold change)</t>
    </r>
  </si>
  <si>
    <t>Condition 1</t>
  </si>
  <si>
    <t>Condition 2</t>
  </si>
  <si>
    <t>RSEM over qRT-PCR</t>
  </si>
  <si>
    <t>pRSEM over qRT-PCR</t>
  </si>
  <si>
    <t>eXpress over qRT-PCR</t>
  </si>
  <si>
    <t>RSEM ML</t>
  </si>
  <si>
    <t>eXpress O1B10</t>
  </si>
  <si>
    <t>eXpress O1B100</t>
  </si>
  <si>
    <r>
      <t>Absolute difference of log</t>
    </r>
    <r>
      <rPr>
        <b/>
        <vertAlign val="subscript"/>
        <sz val="12"/>
        <color rgb="FF000000"/>
        <rFont val="Arial"/>
      </rPr>
      <t>2</t>
    </r>
    <r>
      <rPr>
        <b/>
        <sz val="12"/>
        <color rgb="FF000000"/>
        <rFont val="Arial"/>
      </rPr>
      <t>(fold change) against qRT-PCR</t>
    </r>
  </si>
  <si>
    <t>eXpress O1B10 over qRT-PCR</t>
  </si>
  <si>
    <t>eXpress O1B100 over qRT-PCR</t>
  </si>
  <si>
    <r>
      <t xml:space="preserve">Supplemental Data S2.       qRT-PCR validation results on pairs of isoforms from mouse MEL cell line. </t>
    </r>
    <r>
      <rPr>
        <sz val="12"/>
        <color theme="1"/>
        <rFont val="Arial"/>
      </rPr>
      <t>No minimium TPM was set because all estimates have average TPMs higher than 10</t>
    </r>
    <r>
      <rPr>
        <vertAlign val="superscript"/>
        <sz val="12"/>
        <color theme="1"/>
        <rFont val="Arial"/>
      </rPr>
      <t>-10</t>
    </r>
    <r>
      <rPr>
        <sz val="12"/>
        <color theme="1"/>
        <rFont val="Arial"/>
      </rPr>
      <t>.</t>
    </r>
  </si>
  <si>
    <t>Supplemental Data S3.       Isoforms selected for qRT-PCR validation on fold change of the same isoform under two different conditions.</t>
  </si>
  <si>
    <r>
      <t xml:space="preserve">Supplemental Data S4.       qRT-PCR validation results on the expression fold change for mouse isoforms under two different conditions. </t>
    </r>
    <r>
      <rPr>
        <sz val="12"/>
        <color theme="1"/>
        <rFont val="Arial"/>
      </rPr>
      <t>Average TPM that is less than 10</t>
    </r>
    <r>
      <rPr>
        <vertAlign val="superscript"/>
        <sz val="12"/>
        <color theme="1"/>
        <rFont val="Arial"/>
      </rPr>
      <t>-10</t>
    </r>
    <r>
      <rPr>
        <sz val="12"/>
        <color theme="1"/>
        <rFont val="Arial"/>
      </rPr>
      <t xml:space="preserve"> was set to 10</t>
    </r>
    <r>
      <rPr>
        <vertAlign val="superscript"/>
        <sz val="12"/>
        <color theme="1"/>
        <rFont val="Arial"/>
      </rPr>
      <t>-10</t>
    </r>
    <r>
      <rPr>
        <sz val="12"/>
        <color theme="1"/>
        <rFont val="Arial"/>
      </rPr>
      <t xml:space="preserve"> to avoid taking logirithm on zero or extremely large fold change caused by unrealistically small numbers.</t>
    </r>
  </si>
  <si>
    <t>I.A</t>
  </si>
  <si>
    <t>I.B</t>
  </si>
  <si>
    <r>
      <t>Supplemental Data S1.      Pairs of Isoforms selected from mouse MEL cell line for qRT-PCR validation of fold change under the same condition.</t>
    </r>
    <r>
      <rPr>
        <sz val="12"/>
        <color theme="1"/>
        <rFont val="Arial"/>
      </rPr>
      <t xml:space="preserve"> In Set I.A, all the 'no peak' isoforms have TPM</t>
    </r>
    <r>
      <rPr>
        <vertAlign val="subscript"/>
        <sz val="12"/>
        <color theme="1"/>
        <rFont val="Arial"/>
      </rPr>
      <t>pRSEM</t>
    </r>
    <r>
      <rPr>
        <sz val="12"/>
        <color theme="1"/>
        <rFont val="Arial"/>
      </rPr>
      <t xml:space="preserve"> &gt; 1 in both replicates and all three pairs were selected for qRT-PCR validation. In Set I.B, all 'no peak' isoforms have 1 &gt; TPM</t>
    </r>
    <r>
      <rPr>
        <vertAlign val="subscript"/>
        <sz val="12"/>
        <color theme="1"/>
        <rFont val="Arial"/>
      </rPr>
      <t>pRSEM</t>
    </r>
    <r>
      <rPr>
        <sz val="12"/>
        <color theme="1"/>
        <rFont val="Arial"/>
      </rPr>
      <t xml:space="preserve"> &gt; 0.1 in at least one replicate. Pairs of isoforms in Set I.B are ranked by 'no peak' isoform's TPM</t>
    </r>
    <r>
      <rPr>
        <vertAlign val="subscript"/>
        <sz val="12"/>
        <color theme="1"/>
        <rFont val="Arial"/>
      </rPr>
      <t>pRSEM</t>
    </r>
    <r>
      <rPr>
        <sz val="12"/>
        <color theme="1"/>
        <rFont val="Arial"/>
      </rPr>
      <t>. The top three pairs were selected for qRT-PCR validation and the others are colored in grey.</t>
    </r>
  </si>
  <si>
    <t>Set I.A</t>
  </si>
  <si>
    <t>Set I.B</t>
  </si>
  <si>
    <r>
      <t>log</t>
    </r>
    <r>
      <rPr>
        <b/>
        <vertAlign val="subscript"/>
        <sz val="12"/>
        <color theme="1"/>
        <rFont val="Arial"/>
      </rPr>
      <t>2</t>
    </r>
    <r>
      <rPr>
        <b/>
        <sz val="12"/>
        <color theme="1"/>
        <rFont val="Arial"/>
      </rPr>
      <t>(fold change) of average relative expression level or TPM</t>
    </r>
  </si>
  <si>
    <t>RSEM ML over qRT-PCR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</si>
</sst>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0"/>
    <numFmt numFmtId="167" formatCode="0.0000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vertAlign val="subscript"/>
      <sz val="12"/>
      <color theme="1"/>
      <name val="Arial"/>
    </font>
    <font>
      <b/>
      <vertAlign val="subscript"/>
      <sz val="12"/>
      <color theme="1"/>
      <name val="Arial"/>
    </font>
    <font>
      <sz val="12"/>
      <name val="Arial"/>
    </font>
    <font>
      <sz val="10"/>
      <color theme="1"/>
      <name val="Arial"/>
    </font>
    <font>
      <sz val="10"/>
      <name val="Arial"/>
    </font>
    <font>
      <sz val="12"/>
      <color theme="0" tint="-0.34998626667073579"/>
      <name val="Arial"/>
    </font>
    <font>
      <sz val="10"/>
      <color theme="0" tint="-0.34998626667073579"/>
      <name val="Arial"/>
    </font>
    <font>
      <b/>
      <sz val="12"/>
      <name val="Arial"/>
    </font>
    <font>
      <b/>
      <vertAlign val="subscript"/>
      <sz val="12"/>
      <name val="Arial"/>
    </font>
    <font>
      <sz val="12"/>
      <color rgb="FF333333"/>
      <name val="Arial"/>
    </font>
    <font>
      <sz val="13"/>
      <color theme="1"/>
      <name val="Arial"/>
    </font>
    <font>
      <sz val="12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Arial"/>
    </font>
    <font>
      <b/>
      <vertAlign val="subscript"/>
      <sz val="12"/>
      <color rgb="FF000000"/>
      <name val="Arial"/>
    </font>
    <font>
      <sz val="9"/>
      <color theme="1"/>
      <name val="Arial"/>
    </font>
    <font>
      <vertAlign val="superscript"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/>
    <xf numFmtId="165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165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/>
    <xf numFmtId="165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3" xfId="0" applyFont="1" applyFill="1" applyBorder="1" applyAlignment="1"/>
    <xf numFmtId="0" fontId="1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/>
    <xf numFmtId="165" fontId="5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2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/>
    </xf>
    <xf numFmtId="0" fontId="13" fillId="0" borderId="0" xfId="0" applyFont="1"/>
    <xf numFmtId="11" fontId="2" fillId="0" borderId="0" xfId="0" applyNumberFormat="1" applyFont="1" applyAlignment="1">
      <alignment horizontal="center" vertical="center" wrapText="1"/>
    </xf>
    <xf numFmtId="11" fontId="14" fillId="0" borderId="0" xfId="0" applyNumberFormat="1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14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11" fontId="1" fillId="0" borderId="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 vertical="center" wrapText="1"/>
    </xf>
    <xf numFmtId="11" fontId="14" fillId="0" borderId="0" xfId="0" applyNumberFormat="1" applyFont="1" applyBorder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 wrapText="1"/>
    </xf>
    <xf numFmtId="11" fontId="2" fillId="0" borderId="7" xfId="0" applyNumberFormat="1" applyFont="1" applyBorder="1" applyAlignment="1">
      <alignment horizontal="center" vertical="center" wrapText="1"/>
    </xf>
    <xf numFmtId="11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167" fontId="2" fillId="2" borderId="7" xfId="0" applyNumberFormat="1" applyFont="1" applyFill="1" applyBorder="1" applyAlignment="1">
      <alignment horizontal="center" vertical="center" wrapText="1"/>
    </xf>
    <xf numFmtId="167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167" fontId="2" fillId="2" borderId="3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7" fontId="2" fillId="2" borderId="0" xfId="0" applyNumberFormat="1" applyFont="1" applyFill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4" xfId="0" applyFont="1" applyFill="1" applyBorder="1"/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5" fillId="0" borderId="5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4"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sqref="A1:Q1"/>
    </sheetView>
  </sheetViews>
  <sheetFormatPr baseColWidth="10" defaultRowHeight="15" x14ac:dyDescent="0"/>
  <cols>
    <col min="1" max="1" width="6" customWidth="1"/>
    <col min="2" max="2" width="13.5" customWidth="1"/>
    <col min="3" max="3" width="22.6640625" customWidth="1"/>
    <col min="4" max="4" width="20.33203125" customWidth="1"/>
    <col min="5" max="5" width="15.5" customWidth="1"/>
    <col min="7" max="7" width="7.5" customWidth="1"/>
    <col min="8" max="8" width="10" customWidth="1"/>
    <col min="9" max="9" width="9.83203125" customWidth="1"/>
    <col min="10" max="10" width="11.5" customWidth="1"/>
    <col min="11" max="11" width="7.83203125" customWidth="1"/>
    <col min="12" max="12" width="9.5" customWidth="1"/>
    <col min="15" max="15" width="11.5" customWidth="1"/>
    <col min="16" max="16" width="8.5" customWidth="1"/>
    <col min="17" max="17" width="9.1640625" customWidth="1"/>
  </cols>
  <sheetData>
    <row r="1" spans="1:17" ht="48" customHeight="1">
      <c r="A1" s="148" t="s">
        <v>159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49" t="s">
        <v>0</v>
      </c>
      <c r="B3" s="149" t="s">
        <v>1</v>
      </c>
      <c r="C3" s="149" t="s">
        <v>2</v>
      </c>
      <c r="D3" s="149" t="s">
        <v>3</v>
      </c>
      <c r="E3" s="149" t="s">
        <v>4</v>
      </c>
      <c r="F3" s="149" t="s">
        <v>5</v>
      </c>
      <c r="G3" s="149" t="s">
        <v>6</v>
      </c>
      <c r="H3" s="149" t="s">
        <v>7</v>
      </c>
      <c r="I3" s="149"/>
      <c r="J3" s="149"/>
      <c r="K3" s="149"/>
      <c r="L3" s="149"/>
      <c r="M3" s="153" t="s">
        <v>8</v>
      </c>
      <c r="N3" s="149"/>
      <c r="O3" s="149"/>
      <c r="P3" s="149"/>
      <c r="Q3" s="149"/>
    </row>
    <row r="4" spans="1:17">
      <c r="A4" s="150"/>
      <c r="B4" s="150"/>
      <c r="C4" s="150"/>
      <c r="D4" s="150"/>
      <c r="E4" s="150"/>
      <c r="F4" s="150"/>
      <c r="G4" s="150"/>
      <c r="H4" s="150" t="s">
        <v>9</v>
      </c>
      <c r="I4" s="150"/>
      <c r="J4" s="150" t="s">
        <v>10</v>
      </c>
      <c r="K4" s="150"/>
      <c r="L4" s="150"/>
      <c r="M4" s="154" t="s">
        <v>9</v>
      </c>
      <c r="N4" s="150"/>
      <c r="O4" s="150" t="s">
        <v>10</v>
      </c>
      <c r="P4" s="150"/>
      <c r="Q4" s="150"/>
    </row>
    <row r="5" spans="1:17" ht="30">
      <c r="A5" s="151"/>
      <c r="B5" s="152"/>
      <c r="C5" s="152"/>
      <c r="D5" s="152"/>
      <c r="E5" s="152"/>
      <c r="F5" s="152"/>
      <c r="G5" s="152"/>
      <c r="H5" s="3" t="s">
        <v>11</v>
      </c>
      <c r="I5" s="3" t="s">
        <v>12</v>
      </c>
      <c r="J5" s="3" t="s">
        <v>13</v>
      </c>
      <c r="K5" s="3" t="s">
        <v>11</v>
      </c>
      <c r="L5" s="3" t="s">
        <v>12</v>
      </c>
      <c r="M5" s="4" t="s">
        <v>11</v>
      </c>
      <c r="N5" s="3" t="s">
        <v>12</v>
      </c>
      <c r="O5" s="3" t="s">
        <v>13</v>
      </c>
      <c r="P5" s="3" t="s">
        <v>11</v>
      </c>
      <c r="Q5" s="3" t="s">
        <v>12</v>
      </c>
    </row>
    <row r="6" spans="1:17">
      <c r="A6" s="155" t="s">
        <v>157</v>
      </c>
      <c r="B6" s="5" t="s">
        <v>14</v>
      </c>
      <c r="C6" s="6" t="s">
        <v>15</v>
      </c>
      <c r="D6" s="5" t="s">
        <v>16</v>
      </c>
      <c r="E6" s="157" t="s">
        <v>17</v>
      </c>
      <c r="F6" s="7">
        <v>1</v>
      </c>
      <c r="G6" s="5">
        <v>0</v>
      </c>
      <c r="H6" s="5">
        <v>330.9</v>
      </c>
      <c r="I6" s="5">
        <v>158.75</v>
      </c>
      <c r="J6" s="8">
        <v>1.05028753077468</v>
      </c>
      <c r="K6" s="5">
        <v>3.5</v>
      </c>
      <c r="L6" s="5">
        <v>1.69</v>
      </c>
      <c r="M6" s="9">
        <v>507.27</v>
      </c>
      <c r="N6" s="5">
        <v>233.54</v>
      </c>
      <c r="O6" s="8">
        <v>1.1140226432343201</v>
      </c>
      <c r="P6" s="5">
        <v>3.42</v>
      </c>
      <c r="Q6" s="5">
        <v>1.58</v>
      </c>
    </row>
    <row r="7" spans="1:17">
      <c r="A7" s="156"/>
      <c r="B7" s="10" t="s">
        <v>18</v>
      </c>
      <c r="C7" s="11" t="s">
        <v>19</v>
      </c>
      <c r="D7" s="10" t="s">
        <v>16</v>
      </c>
      <c r="E7" s="158"/>
      <c r="F7" s="12">
        <v>1</v>
      </c>
      <c r="G7" s="10">
        <v>1</v>
      </c>
      <c r="H7" s="10">
        <v>695.24</v>
      </c>
      <c r="I7" s="10">
        <v>870.29</v>
      </c>
      <c r="J7" s="13">
        <v>-0.33304001942991102</v>
      </c>
      <c r="K7" s="10">
        <v>7.24</v>
      </c>
      <c r="L7" s="10">
        <v>9.1199999999999992</v>
      </c>
      <c r="M7" s="14">
        <v>1921.26</v>
      </c>
      <c r="N7" s="10">
        <v>2196.09</v>
      </c>
      <c r="O7" s="13">
        <v>-0.19912512193845</v>
      </c>
      <c r="P7" s="10">
        <v>12.77</v>
      </c>
      <c r="Q7" s="10">
        <v>14.66</v>
      </c>
    </row>
    <row r="8" spans="1:17">
      <c r="A8" s="156"/>
      <c r="B8" s="10"/>
      <c r="C8" s="11"/>
      <c r="D8" s="10"/>
      <c r="E8" s="15"/>
      <c r="F8" s="12"/>
      <c r="G8" s="10"/>
      <c r="H8" s="10"/>
      <c r="I8" s="10"/>
      <c r="J8" s="13"/>
      <c r="K8" s="10"/>
      <c r="L8" s="10"/>
      <c r="M8" s="14"/>
      <c r="N8" s="10"/>
      <c r="O8" s="13"/>
      <c r="P8" s="10"/>
      <c r="Q8" s="10"/>
    </row>
    <row r="9" spans="1:17">
      <c r="A9" s="156"/>
      <c r="B9" s="10" t="s">
        <v>20</v>
      </c>
      <c r="C9" s="11" t="s">
        <v>21</v>
      </c>
      <c r="D9" s="10" t="s">
        <v>16</v>
      </c>
      <c r="E9" s="158" t="s">
        <v>22</v>
      </c>
      <c r="F9" s="12" t="s">
        <v>23</v>
      </c>
      <c r="G9" s="10">
        <v>1</v>
      </c>
      <c r="H9" s="10">
        <v>1067.55</v>
      </c>
      <c r="I9" s="10">
        <v>1081.99</v>
      </c>
      <c r="J9" s="13">
        <v>-2.8360929686036301E-2</v>
      </c>
      <c r="K9" s="10">
        <v>13.6</v>
      </c>
      <c r="L9" s="10">
        <v>13.87</v>
      </c>
      <c r="M9" s="14">
        <v>1992</v>
      </c>
      <c r="N9" s="10">
        <v>2010.52</v>
      </c>
      <c r="O9" s="13">
        <v>-1.9448270260600801E-2</v>
      </c>
      <c r="P9" s="10">
        <v>16.21</v>
      </c>
      <c r="Q9" s="10">
        <v>16.43</v>
      </c>
    </row>
    <row r="10" spans="1:17">
      <c r="A10" s="156"/>
      <c r="B10" s="10" t="s">
        <v>24</v>
      </c>
      <c r="C10" s="11" t="s">
        <v>25</v>
      </c>
      <c r="D10" s="10" t="s">
        <v>26</v>
      </c>
      <c r="E10" s="158"/>
      <c r="F10" s="12">
        <v>1</v>
      </c>
      <c r="G10" s="10">
        <v>0</v>
      </c>
      <c r="H10" s="10">
        <v>25.45</v>
      </c>
      <c r="I10" s="10">
        <v>11.01</v>
      </c>
      <c r="J10" s="13">
        <v>1.2438707461663601</v>
      </c>
      <c r="K10" s="10">
        <v>3.6</v>
      </c>
      <c r="L10" s="10">
        <v>1.52</v>
      </c>
      <c r="M10" s="14">
        <v>38</v>
      </c>
      <c r="N10" s="10">
        <v>19.48</v>
      </c>
      <c r="O10" s="13">
        <v>0.99154606845216098</v>
      </c>
      <c r="P10" s="10">
        <v>3.42</v>
      </c>
      <c r="Q10" s="10">
        <v>1.72</v>
      </c>
    </row>
    <row r="11" spans="1:17">
      <c r="A11" s="156"/>
      <c r="B11" s="10"/>
      <c r="C11" s="11"/>
      <c r="D11" s="10"/>
      <c r="E11" s="15"/>
      <c r="F11" s="12"/>
      <c r="G11" s="10"/>
      <c r="H11" s="10"/>
      <c r="I11" s="10"/>
      <c r="J11" s="13"/>
      <c r="K11" s="10"/>
      <c r="L11" s="10"/>
      <c r="M11" s="14"/>
      <c r="N11" s="10"/>
      <c r="O11" s="13"/>
      <c r="P11" s="10"/>
      <c r="Q11" s="10"/>
    </row>
    <row r="12" spans="1:17">
      <c r="A12" s="156"/>
      <c r="B12" s="10" t="s">
        <v>27</v>
      </c>
      <c r="C12" s="11" t="s">
        <v>28</v>
      </c>
      <c r="D12" s="10" t="s">
        <v>16</v>
      </c>
      <c r="E12" s="158" t="s">
        <v>29</v>
      </c>
      <c r="F12" s="12" t="s">
        <v>30</v>
      </c>
      <c r="G12" s="10">
        <v>1</v>
      </c>
      <c r="H12" s="10">
        <v>820.46</v>
      </c>
      <c r="I12" s="10">
        <v>844.94</v>
      </c>
      <c r="J12" s="13">
        <v>-5.2466738357713302E-2</v>
      </c>
      <c r="K12" s="10">
        <v>7.56</v>
      </c>
      <c r="L12" s="10">
        <v>7.84</v>
      </c>
      <c r="M12" s="14">
        <v>1080.54</v>
      </c>
      <c r="N12" s="10">
        <v>1117.43</v>
      </c>
      <c r="O12" s="13">
        <v>-5.3438434105674198E-2</v>
      </c>
      <c r="P12" s="10">
        <v>6.36</v>
      </c>
      <c r="Q12" s="10">
        <v>6.6</v>
      </c>
    </row>
    <row r="13" spans="1:17">
      <c r="A13" s="152"/>
      <c r="B13" s="16" t="s">
        <v>31</v>
      </c>
      <c r="C13" s="17" t="s">
        <v>32</v>
      </c>
      <c r="D13" s="16" t="s">
        <v>16</v>
      </c>
      <c r="E13" s="159"/>
      <c r="F13" s="18">
        <v>1</v>
      </c>
      <c r="G13" s="16">
        <v>0</v>
      </c>
      <c r="H13" s="16">
        <v>30.45</v>
      </c>
      <c r="I13" s="16">
        <v>13.7</v>
      </c>
      <c r="J13" s="19">
        <v>1.1897612592508899</v>
      </c>
      <c r="K13" s="16">
        <v>2.92</v>
      </c>
      <c r="L13" s="16">
        <v>1.28</v>
      </c>
      <c r="M13" s="20">
        <v>37.07</v>
      </c>
      <c r="N13" s="16">
        <v>18.87</v>
      </c>
      <c r="O13" s="19">
        <v>1.00630541184486</v>
      </c>
      <c r="P13" s="16">
        <v>2.27</v>
      </c>
      <c r="Q13" s="16">
        <v>1.1299999999999999</v>
      </c>
    </row>
    <row r="14" spans="1:17">
      <c r="A14" s="1"/>
      <c r="B14" s="1"/>
      <c r="C14" s="21"/>
      <c r="D14" s="1"/>
      <c r="E14" s="2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155" t="s">
        <v>158</v>
      </c>
      <c r="B15" s="7" t="s">
        <v>34</v>
      </c>
      <c r="C15" s="22" t="s">
        <v>35</v>
      </c>
      <c r="D15" s="7" t="s">
        <v>16</v>
      </c>
      <c r="E15" s="157" t="s">
        <v>36</v>
      </c>
      <c r="F15" s="7" t="s">
        <v>37</v>
      </c>
      <c r="G15" s="7">
        <v>1</v>
      </c>
      <c r="H15" s="7">
        <v>626.88</v>
      </c>
      <c r="I15" s="7">
        <v>661.63</v>
      </c>
      <c r="J15" s="23">
        <v>-8.7097663438793202E-2</v>
      </c>
      <c r="K15" s="7">
        <v>9.32</v>
      </c>
      <c r="L15" s="7">
        <v>9.9</v>
      </c>
      <c r="M15" s="24"/>
      <c r="N15" s="25"/>
      <c r="O15" s="25"/>
      <c r="P15" s="25"/>
      <c r="Q15" s="25"/>
    </row>
    <row r="16" spans="1:17">
      <c r="A16" s="156"/>
      <c r="B16" s="12" t="s">
        <v>38</v>
      </c>
      <c r="C16" s="26" t="s">
        <v>39</v>
      </c>
      <c r="D16" s="12" t="s">
        <v>16</v>
      </c>
      <c r="E16" s="160"/>
      <c r="F16" s="12">
        <v>1</v>
      </c>
      <c r="G16" s="12">
        <v>0</v>
      </c>
      <c r="H16" s="12">
        <v>61.12</v>
      </c>
      <c r="I16" s="12">
        <v>26.37</v>
      </c>
      <c r="J16" s="27">
        <v>1.21524983209982</v>
      </c>
      <c r="K16" s="12">
        <v>1.37</v>
      </c>
      <c r="L16" s="12">
        <v>0.59</v>
      </c>
      <c r="M16" s="28"/>
      <c r="N16" s="29"/>
      <c r="O16" s="29"/>
      <c r="P16" s="29"/>
      <c r="Q16" s="29"/>
    </row>
    <row r="17" spans="1:17">
      <c r="A17" s="156"/>
      <c r="B17" s="29"/>
      <c r="C17" s="11"/>
      <c r="D17" s="29"/>
      <c r="E17" s="11"/>
      <c r="F17" s="29"/>
      <c r="G17" s="29"/>
      <c r="H17" s="29"/>
      <c r="I17" s="29"/>
      <c r="J17" s="29"/>
      <c r="K17" s="29"/>
      <c r="L17" s="29"/>
      <c r="M17" s="30"/>
      <c r="N17" s="29"/>
      <c r="O17" s="29"/>
      <c r="P17" s="29"/>
      <c r="Q17" s="29"/>
    </row>
    <row r="18" spans="1:17">
      <c r="A18" s="156"/>
      <c r="B18" s="12" t="s">
        <v>40</v>
      </c>
      <c r="C18" s="26" t="s">
        <v>41</v>
      </c>
      <c r="D18" s="12" t="s">
        <v>16</v>
      </c>
      <c r="E18" s="158" t="s">
        <v>42</v>
      </c>
      <c r="F18" s="12" t="s">
        <v>43</v>
      </c>
      <c r="G18" s="12">
        <v>1</v>
      </c>
      <c r="H18" s="12">
        <v>182.58</v>
      </c>
      <c r="I18" s="12">
        <v>188.13</v>
      </c>
      <c r="J18" s="27">
        <v>-5.0269702657068503E-2</v>
      </c>
      <c r="K18" s="12">
        <v>1.41</v>
      </c>
      <c r="L18" s="12">
        <v>1.46</v>
      </c>
      <c r="M18" s="30"/>
      <c r="N18" s="29"/>
      <c r="O18" s="29"/>
      <c r="P18" s="29"/>
      <c r="Q18" s="29"/>
    </row>
    <row r="19" spans="1:17">
      <c r="A19" s="156"/>
      <c r="B19" s="12" t="s">
        <v>44</v>
      </c>
      <c r="C19" s="26" t="s">
        <v>45</v>
      </c>
      <c r="D19" s="12" t="s">
        <v>16</v>
      </c>
      <c r="E19" s="160"/>
      <c r="F19" s="12">
        <v>1</v>
      </c>
      <c r="G19" s="12">
        <v>0</v>
      </c>
      <c r="H19" s="12">
        <v>4.6900000000000004</v>
      </c>
      <c r="I19" s="12">
        <v>1.7</v>
      </c>
      <c r="J19" s="27">
        <v>1.6801276023991401</v>
      </c>
      <c r="K19" s="12">
        <v>1.25</v>
      </c>
      <c r="L19" s="12">
        <v>0.39</v>
      </c>
      <c r="M19" s="30"/>
      <c r="N19" s="29"/>
      <c r="O19" s="29"/>
      <c r="P19" s="29"/>
      <c r="Q19" s="29"/>
    </row>
    <row r="20" spans="1:17">
      <c r="A20" s="156"/>
      <c r="B20" s="29"/>
      <c r="C20" s="11"/>
      <c r="D20" s="29"/>
      <c r="E20" s="11"/>
      <c r="F20" s="29"/>
      <c r="G20" s="29"/>
      <c r="H20" s="29"/>
      <c r="I20" s="29"/>
      <c r="J20" s="29"/>
      <c r="K20" s="29"/>
      <c r="L20" s="29"/>
      <c r="M20" s="30"/>
      <c r="N20" s="29"/>
      <c r="O20" s="29"/>
      <c r="P20" s="29"/>
      <c r="Q20" s="29"/>
    </row>
    <row r="21" spans="1:17">
      <c r="A21" s="156"/>
      <c r="B21" s="12" t="s">
        <v>46</v>
      </c>
      <c r="C21" s="26" t="s">
        <v>47</v>
      </c>
      <c r="D21" s="12" t="s">
        <v>16</v>
      </c>
      <c r="E21" s="158" t="s">
        <v>48</v>
      </c>
      <c r="F21" s="12">
        <v>1</v>
      </c>
      <c r="G21" s="12">
        <v>1</v>
      </c>
      <c r="H21" s="31"/>
      <c r="I21" s="31"/>
      <c r="J21" s="31"/>
      <c r="K21" s="31"/>
      <c r="L21" s="31"/>
      <c r="M21" s="32">
        <v>935.01</v>
      </c>
      <c r="N21" s="12">
        <v>1059.93</v>
      </c>
      <c r="O21" s="27">
        <v>-0.187409749093678</v>
      </c>
      <c r="P21" s="12">
        <v>6.56</v>
      </c>
      <c r="Q21" s="12">
        <v>7.47</v>
      </c>
    </row>
    <row r="22" spans="1:17">
      <c r="A22" s="156"/>
      <c r="B22" s="12" t="s">
        <v>49</v>
      </c>
      <c r="C22" s="26" t="s">
        <v>50</v>
      </c>
      <c r="D22" s="12" t="s">
        <v>16</v>
      </c>
      <c r="E22" s="160"/>
      <c r="F22" s="12">
        <v>5</v>
      </c>
      <c r="G22" s="12">
        <v>0</v>
      </c>
      <c r="H22" s="31"/>
      <c r="I22" s="31"/>
      <c r="J22" s="31"/>
      <c r="K22" s="31"/>
      <c r="L22" s="31"/>
      <c r="M22" s="32">
        <v>174.67</v>
      </c>
      <c r="N22" s="12">
        <v>51.21</v>
      </c>
      <c r="O22" s="27">
        <v>1.7741716652147099</v>
      </c>
      <c r="P22" s="12">
        <v>1.3</v>
      </c>
      <c r="Q22" s="12">
        <v>0.38</v>
      </c>
    </row>
    <row r="23" spans="1:17">
      <c r="A23" s="156"/>
      <c r="B23" s="29"/>
      <c r="C23" s="11"/>
      <c r="D23" s="29"/>
      <c r="E23" s="11"/>
      <c r="F23" s="29"/>
      <c r="G23" s="29"/>
      <c r="H23" s="29"/>
      <c r="I23" s="29"/>
      <c r="J23" s="29"/>
      <c r="K23" s="29"/>
      <c r="L23" s="29"/>
      <c r="M23" s="30"/>
      <c r="N23" s="29"/>
      <c r="O23" s="29"/>
      <c r="P23" s="29"/>
      <c r="Q23" s="29"/>
    </row>
    <row r="24" spans="1:17">
      <c r="A24" s="156"/>
      <c r="B24" s="33" t="s">
        <v>51</v>
      </c>
      <c r="C24" s="34" t="s">
        <v>52</v>
      </c>
      <c r="D24" s="33" t="s">
        <v>16</v>
      </c>
      <c r="E24" s="161" t="s">
        <v>53</v>
      </c>
      <c r="F24" s="33" t="s">
        <v>54</v>
      </c>
      <c r="G24" s="33">
        <v>1</v>
      </c>
      <c r="H24" s="33"/>
      <c r="I24" s="33"/>
      <c r="J24" s="33"/>
      <c r="K24" s="33"/>
      <c r="L24" s="33"/>
      <c r="M24" s="35">
        <v>1270.04</v>
      </c>
      <c r="N24" s="33">
        <v>1318.07</v>
      </c>
      <c r="O24" s="36">
        <v>-5.9725741670487303E-2</v>
      </c>
      <c r="P24" s="33">
        <v>9.6999999999999993</v>
      </c>
      <c r="Q24" s="33">
        <v>10.11</v>
      </c>
    </row>
    <row r="25" spans="1:17">
      <c r="A25" s="156"/>
      <c r="B25" s="33" t="s">
        <v>55</v>
      </c>
      <c r="C25" s="34" t="s">
        <v>56</v>
      </c>
      <c r="D25" s="33" t="s">
        <v>16</v>
      </c>
      <c r="E25" s="162"/>
      <c r="F25" s="33">
        <v>2</v>
      </c>
      <c r="G25" s="33">
        <v>1</v>
      </c>
      <c r="H25" s="33"/>
      <c r="I25" s="33"/>
      <c r="J25" s="33"/>
      <c r="K25" s="33"/>
      <c r="L25" s="33"/>
      <c r="M25" s="35">
        <v>96.53</v>
      </c>
      <c r="N25" s="33">
        <v>118.67</v>
      </c>
      <c r="O25" s="36">
        <v>-0.29669641601484398</v>
      </c>
      <c r="P25" s="33">
        <v>1.27</v>
      </c>
      <c r="Q25" s="33">
        <v>1.56</v>
      </c>
    </row>
    <row r="26" spans="1:17">
      <c r="A26" s="156"/>
      <c r="B26" s="33" t="s">
        <v>57</v>
      </c>
      <c r="C26" s="34" t="s">
        <v>58</v>
      </c>
      <c r="D26" s="33" t="s">
        <v>16</v>
      </c>
      <c r="E26" s="162"/>
      <c r="F26" s="33">
        <v>1</v>
      </c>
      <c r="G26" s="33">
        <v>0</v>
      </c>
      <c r="H26" s="33"/>
      <c r="I26" s="33"/>
      <c r="J26" s="33"/>
      <c r="K26" s="33"/>
      <c r="L26" s="33"/>
      <c r="M26" s="35">
        <v>94.44</v>
      </c>
      <c r="N26" s="33">
        <v>24.26</v>
      </c>
      <c r="O26" s="36">
        <v>1.94722730273856</v>
      </c>
      <c r="P26" s="33">
        <v>1.35</v>
      </c>
      <c r="Q26" s="33">
        <v>0.35</v>
      </c>
    </row>
    <row r="27" spans="1:17">
      <c r="A27" s="156"/>
      <c r="B27" s="37"/>
      <c r="C27" s="38"/>
      <c r="D27" s="37"/>
      <c r="E27" s="38"/>
      <c r="F27" s="37"/>
      <c r="G27" s="37"/>
      <c r="H27" s="37"/>
      <c r="I27" s="37"/>
      <c r="J27" s="37"/>
      <c r="K27" s="37"/>
      <c r="L27" s="37"/>
      <c r="M27" s="39"/>
      <c r="N27" s="37"/>
      <c r="O27" s="37"/>
      <c r="P27" s="37"/>
      <c r="Q27" s="37"/>
    </row>
    <row r="28" spans="1:17">
      <c r="A28" s="156"/>
      <c r="B28" s="33" t="s">
        <v>59</v>
      </c>
      <c r="C28" s="34" t="s">
        <v>60</v>
      </c>
      <c r="D28" s="33" t="s">
        <v>16</v>
      </c>
      <c r="E28" s="161" t="s">
        <v>61</v>
      </c>
      <c r="F28" s="33">
        <v>5</v>
      </c>
      <c r="G28" s="33">
        <v>1</v>
      </c>
      <c r="H28" s="33">
        <v>528.5</v>
      </c>
      <c r="I28" s="33">
        <v>551.48</v>
      </c>
      <c r="J28" s="36">
        <v>-7.0203160687767899E-2</v>
      </c>
      <c r="K28" s="33">
        <v>25.87</v>
      </c>
      <c r="L28" s="33">
        <v>27.16</v>
      </c>
      <c r="M28" s="39"/>
      <c r="N28" s="37"/>
      <c r="O28" s="37"/>
      <c r="P28" s="37"/>
      <c r="Q28" s="37"/>
    </row>
    <row r="29" spans="1:17">
      <c r="A29" s="156"/>
      <c r="B29" s="33" t="s">
        <v>62</v>
      </c>
      <c r="C29" s="34" t="s">
        <v>63</v>
      </c>
      <c r="D29" s="33" t="s">
        <v>16</v>
      </c>
      <c r="E29" s="162"/>
      <c r="F29" s="33">
        <v>1</v>
      </c>
      <c r="G29" s="33">
        <v>0</v>
      </c>
      <c r="H29" s="33">
        <v>23.86</v>
      </c>
      <c r="I29" s="33">
        <v>2.0699999999999998</v>
      </c>
      <c r="J29" s="36">
        <v>3.5455934439787402</v>
      </c>
      <c r="K29" s="33">
        <v>2.57</v>
      </c>
      <c r="L29" s="33">
        <v>0.22</v>
      </c>
      <c r="M29" s="39"/>
      <c r="N29" s="37"/>
      <c r="O29" s="37"/>
      <c r="P29" s="37"/>
      <c r="Q29" s="37"/>
    </row>
    <row r="30" spans="1:17">
      <c r="A30" s="156"/>
      <c r="B30" s="33"/>
      <c r="C30" s="34"/>
      <c r="D30" s="33"/>
      <c r="E30" s="34"/>
      <c r="F30" s="33"/>
      <c r="G30" s="33"/>
      <c r="H30" s="33"/>
      <c r="I30" s="33"/>
      <c r="J30" s="36"/>
      <c r="K30" s="33"/>
      <c r="L30" s="33"/>
      <c r="M30" s="39"/>
      <c r="N30" s="37"/>
      <c r="O30" s="37"/>
      <c r="P30" s="37"/>
      <c r="Q30" s="37"/>
    </row>
    <row r="31" spans="1:17">
      <c r="A31" s="156"/>
      <c r="B31" s="33" t="s">
        <v>64</v>
      </c>
      <c r="C31" s="34" t="s">
        <v>65</v>
      </c>
      <c r="D31" s="33" t="s">
        <v>16</v>
      </c>
      <c r="E31" s="161" t="s">
        <v>66</v>
      </c>
      <c r="F31" s="33" t="s">
        <v>67</v>
      </c>
      <c r="G31" s="33">
        <v>1</v>
      </c>
      <c r="H31" s="33">
        <v>687.12</v>
      </c>
      <c r="I31" s="33">
        <v>779.75</v>
      </c>
      <c r="J31" s="36">
        <v>-0.19168667039216</v>
      </c>
      <c r="K31" s="33">
        <v>9.43</v>
      </c>
      <c r="L31" s="33">
        <v>10.77</v>
      </c>
      <c r="M31" s="39"/>
      <c r="N31" s="37"/>
      <c r="O31" s="37"/>
      <c r="P31" s="37"/>
      <c r="Q31" s="37"/>
    </row>
    <row r="32" spans="1:17">
      <c r="A32" s="156"/>
      <c r="B32" s="33" t="s">
        <v>68</v>
      </c>
      <c r="C32" s="34" t="s">
        <v>69</v>
      </c>
      <c r="D32" s="33" t="s">
        <v>16</v>
      </c>
      <c r="E32" s="162"/>
      <c r="F32" s="33">
        <v>13</v>
      </c>
      <c r="G32" s="33">
        <v>0</v>
      </c>
      <c r="H32" s="33">
        <v>106.68</v>
      </c>
      <c r="I32" s="33">
        <v>14.05</v>
      </c>
      <c r="J32" s="36">
        <v>2.9493885579391299</v>
      </c>
      <c r="K32" s="33">
        <v>1.7</v>
      </c>
      <c r="L32" s="33">
        <v>0.22</v>
      </c>
      <c r="M32" s="39"/>
      <c r="N32" s="37"/>
      <c r="O32" s="37"/>
      <c r="P32" s="37"/>
      <c r="Q32" s="37"/>
    </row>
    <row r="33" spans="1:17">
      <c r="A33" s="156"/>
      <c r="B33" s="37"/>
      <c r="C33" s="38"/>
      <c r="D33" s="37"/>
      <c r="E33" s="38"/>
      <c r="F33" s="37"/>
      <c r="G33" s="37"/>
      <c r="H33" s="37"/>
      <c r="I33" s="37"/>
      <c r="J33" s="37"/>
      <c r="K33" s="37"/>
      <c r="L33" s="37"/>
      <c r="M33" s="39"/>
      <c r="N33" s="37"/>
      <c r="O33" s="37"/>
      <c r="P33" s="37"/>
      <c r="Q33" s="37"/>
    </row>
    <row r="34" spans="1:17">
      <c r="A34" s="156"/>
      <c r="B34" s="33" t="s">
        <v>70</v>
      </c>
      <c r="C34" s="34" t="s">
        <v>71</v>
      </c>
      <c r="D34" s="33" t="s">
        <v>16</v>
      </c>
      <c r="E34" s="161" t="s">
        <v>72</v>
      </c>
      <c r="F34" s="33" t="s">
        <v>73</v>
      </c>
      <c r="G34" s="33">
        <v>1</v>
      </c>
      <c r="H34" s="33">
        <v>3664.73</v>
      </c>
      <c r="I34" s="33">
        <v>3696.56</v>
      </c>
      <c r="J34" s="36">
        <v>-2.2496679367383501E-2</v>
      </c>
      <c r="K34" s="33">
        <v>58.54</v>
      </c>
      <c r="L34" s="33">
        <v>59.46</v>
      </c>
      <c r="M34" s="39"/>
      <c r="N34" s="37"/>
      <c r="O34" s="37"/>
      <c r="P34" s="37"/>
      <c r="Q34" s="37"/>
    </row>
    <row r="35" spans="1:17">
      <c r="A35" s="156"/>
      <c r="B35" s="33" t="s">
        <v>74</v>
      </c>
      <c r="C35" s="34" t="s">
        <v>75</v>
      </c>
      <c r="D35" s="33" t="s">
        <v>16</v>
      </c>
      <c r="E35" s="162"/>
      <c r="F35" s="33">
        <v>1</v>
      </c>
      <c r="G35" s="33">
        <v>0</v>
      </c>
      <c r="H35" s="33">
        <v>33.58</v>
      </c>
      <c r="I35" s="33">
        <v>2.2999999999999998</v>
      </c>
      <c r="J35" s="36">
        <v>3.8549707128384498</v>
      </c>
      <c r="K35" s="33">
        <v>3.04</v>
      </c>
      <c r="L35" s="33">
        <v>0.21</v>
      </c>
      <c r="M35" s="39"/>
      <c r="N35" s="37"/>
      <c r="O35" s="37"/>
      <c r="P35" s="37"/>
      <c r="Q35" s="37"/>
    </row>
    <row r="36" spans="1:17">
      <c r="A36" s="156"/>
      <c r="B36" s="37"/>
      <c r="C36" s="38"/>
      <c r="D36" s="37"/>
      <c r="E36" s="38"/>
      <c r="F36" s="37"/>
      <c r="G36" s="37"/>
      <c r="H36" s="37"/>
      <c r="I36" s="37"/>
      <c r="J36" s="37"/>
      <c r="K36" s="37"/>
      <c r="L36" s="37"/>
      <c r="M36" s="39"/>
      <c r="N36" s="37"/>
      <c r="O36" s="37"/>
      <c r="P36" s="37"/>
      <c r="Q36" s="37"/>
    </row>
    <row r="37" spans="1:17">
      <c r="A37" s="156"/>
      <c r="B37" s="33" t="s">
        <v>76</v>
      </c>
      <c r="C37" s="34" t="s">
        <v>77</v>
      </c>
      <c r="D37" s="33" t="s">
        <v>16</v>
      </c>
      <c r="E37" s="161" t="s">
        <v>78</v>
      </c>
      <c r="F37" s="33" t="s">
        <v>43</v>
      </c>
      <c r="G37" s="33">
        <v>1</v>
      </c>
      <c r="H37" s="33"/>
      <c r="I37" s="33"/>
      <c r="J37" s="33"/>
      <c r="K37" s="33"/>
      <c r="L37" s="33"/>
      <c r="M37" s="35">
        <v>797.05</v>
      </c>
      <c r="N37" s="33">
        <v>817.99</v>
      </c>
      <c r="O37" s="36">
        <v>-4.2455006314349397E-2</v>
      </c>
      <c r="P37" s="33">
        <v>10.38</v>
      </c>
      <c r="Q37" s="33">
        <v>10.69</v>
      </c>
    </row>
    <row r="38" spans="1:17">
      <c r="A38" s="156"/>
      <c r="B38" s="33" t="s">
        <v>79</v>
      </c>
      <c r="C38" s="34" t="s">
        <v>80</v>
      </c>
      <c r="D38" s="33" t="s">
        <v>16</v>
      </c>
      <c r="E38" s="162"/>
      <c r="F38" s="33">
        <v>1</v>
      </c>
      <c r="G38" s="33">
        <v>0</v>
      </c>
      <c r="H38" s="33"/>
      <c r="I38" s="33"/>
      <c r="J38" s="33"/>
      <c r="K38" s="33"/>
      <c r="L38" s="33"/>
      <c r="M38" s="35">
        <v>23.5</v>
      </c>
      <c r="N38" s="33">
        <v>2.88</v>
      </c>
      <c r="O38" s="36">
        <v>3.0772961483374202</v>
      </c>
      <c r="P38" s="33">
        <v>1.52</v>
      </c>
      <c r="Q38" s="33">
        <v>0.18</v>
      </c>
    </row>
    <row r="39" spans="1:17">
      <c r="A39" s="156"/>
      <c r="B39" s="33"/>
      <c r="C39" s="34"/>
      <c r="D39" s="33"/>
      <c r="E39" s="34"/>
      <c r="F39" s="33"/>
      <c r="G39" s="33"/>
      <c r="H39" s="33"/>
      <c r="I39" s="33"/>
      <c r="J39" s="33"/>
      <c r="K39" s="33"/>
      <c r="L39" s="33"/>
      <c r="M39" s="35"/>
      <c r="N39" s="33"/>
      <c r="O39" s="36"/>
      <c r="P39" s="33"/>
      <c r="Q39" s="33"/>
    </row>
    <row r="40" spans="1:17">
      <c r="A40" s="156"/>
      <c r="B40" s="33" t="s">
        <v>81</v>
      </c>
      <c r="C40" s="34" t="s">
        <v>82</v>
      </c>
      <c r="D40" s="33" t="s">
        <v>16</v>
      </c>
      <c r="E40" s="161" t="s">
        <v>83</v>
      </c>
      <c r="F40" s="33" t="s">
        <v>84</v>
      </c>
      <c r="G40" s="33">
        <v>1</v>
      </c>
      <c r="H40" s="33"/>
      <c r="I40" s="33"/>
      <c r="J40" s="33"/>
      <c r="K40" s="33"/>
      <c r="L40" s="33"/>
      <c r="M40" s="35">
        <v>7262.02</v>
      </c>
      <c r="N40" s="33">
        <v>7317.14</v>
      </c>
      <c r="O40" s="36">
        <v>-1.7464240942668699E-2</v>
      </c>
      <c r="P40" s="33">
        <v>224.98</v>
      </c>
      <c r="Q40" s="33">
        <v>227.72</v>
      </c>
    </row>
    <row r="41" spans="1:17">
      <c r="A41" s="152"/>
      <c r="B41" s="40" t="s">
        <v>85</v>
      </c>
      <c r="C41" s="41" t="s">
        <v>86</v>
      </c>
      <c r="D41" s="40" t="s">
        <v>16</v>
      </c>
      <c r="E41" s="163"/>
      <c r="F41" s="40">
        <v>1</v>
      </c>
      <c r="G41" s="40">
        <v>0</v>
      </c>
      <c r="H41" s="40"/>
      <c r="I41" s="40"/>
      <c r="J41" s="40"/>
      <c r="K41" s="40"/>
      <c r="L41" s="40"/>
      <c r="M41" s="42">
        <v>56.05</v>
      </c>
      <c r="N41" s="40">
        <v>3.08</v>
      </c>
      <c r="O41" s="43">
        <v>4.1400405884523597</v>
      </c>
      <c r="P41" s="40">
        <v>2.4700000000000002</v>
      </c>
      <c r="Q41" s="40">
        <v>0.14000000000000001</v>
      </c>
    </row>
  </sheetData>
  <customSheetViews>
    <customSheetView guid="{CFC1F56D-7CB3-D74B-8DD6-F1C33944A76E}">
      <selection activeCell="R21" sqref="R21"/>
    </customSheetView>
  </customSheetViews>
  <mergeCells count="28">
    <mergeCell ref="A6:A13"/>
    <mergeCell ref="E6:E7"/>
    <mergeCell ref="E9:E10"/>
    <mergeCell ref="E12:E13"/>
    <mergeCell ref="A15:A41"/>
    <mergeCell ref="E15:E16"/>
    <mergeCell ref="E18:E19"/>
    <mergeCell ref="E21:E22"/>
    <mergeCell ref="E24:E26"/>
    <mergeCell ref="E28:E29"/>
    <mergeCell ref="E31:E32"/>
    <mergeCell ref="E34:E35"/>
    <mergeCell ref="E37:E38"/>
    <mergeCell ref="E40:E41"/>
    <mergeCell ref="A1:Q1"/>
    <mergeCell ref="A3:A5"/>
    <mergeCell ref="B3:B5"/>
    <mergeCell ref="C3:C5"/>
    <mergeCell ref="D3:D5"/>
    <mergeCell ref="E3:E5"/>
    <mergeCell ref="F3:F5"/>
    <mergeCell ref="G3:G5"/>
    <mergeCell ref="H3:L3"/>
    <mergeCell ref="M3:Q3"/>
    <mergeCell ref="H4:I4"/>
    <mergeCell ref="J4:L4"/>
    <mergeCell ref="M4:N4"/>
    <mergeCell ref="O4:Q4"/>
  </mergeCells>
  <conditionalFormatting sqref="B6:B13 D6:Q6 D8:Q9 D7 F7:Q7 D11:Q12 D10 F10:Q10 D13 F13:Q13">
    <cfRule type="expression" dxfId="3" priority="3">
      <formula>$M:$M="green"</formula>
    </cfRule>
  </conditionalFormatting>
  <conditionalFormatting sqref="B6:B13 D6:Q6 D8:Q9 D7 F7:Q7 D11:Q12 D10 F10:Q10 D13 F13:Q13">
    <cfRule type="expression" dxfId="2" priority="4">
      <formula>$M:$M="yellow"</formula>
    </cfRule>
  </conditionalFormatting>
  <conditionalFormatting sqref="B15:B16 D15:L15 D16 F16:L16 B18:B19 D18:L18 D19 F19:L19 B21:B22 D21:G21 M21:Q22 D22 F22:G22 B24:B26 D24:G24 M24:Q26 D25:D26 F25:G26 B28:B32 D28:L28 D30:L31 D29 F29:L29 D32 F32:L32 B34:B35 D34:L34 D35 F35:L35 B37:B41 D37:G37 M37:Q41 D39:G40 D38 F38:G38 D41 F41:G41">
    <cfRule type="expression" dxfId="1" priority="1">
      <formula>$P:$P="green"</formula>
    </cfRule>
  </conditionalFormatting>
  <conditionalFormatting sqref="B15:B16 D15:L15 D16 F16:L16 B18:B19 D18:L18 D19 F19:L19 B21:B22 D21:G21 M21:Q22 D22 F22:G22 B24:B26 D24:G24 M24:Q26 D25:D26 F25:G26 B28:B32 D28:L28 D30:L31 D29 F29:L29 D32 F32:L32 B34:B35 D34:L34 D35 F35:L35 B37:B41 D37:G37 M37:Q41 D39:G40 D38 F38:G38 D41 F41:G41">
    <cfRule type="expression" dxfId="0" priority="2">
      <formula>$P:$P="yellow"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sqref="A1:T1"/>
    </sheetView>
  </sheetViews>
  <sheetFormatPr baseColWidth="10" defaultRowHeight="15" x14ac:dyDescent="0"/>
  <cols>
    <col min="1" max="1" width="12.33203125" style="82" customWidth="1"/>
    <col min="2" max="2" width="10.83203125" style="82"/>
    <col min="3" max="3" width="12.1640625" style="82" customWidth="1"/>
    <col min="4" max="5" width="12" style="82" customWidth="1"/>
    <col min="6" max="6" width="11.6640625" style="82" customWidth="1"/>
    <col min="7" max="7" width="12.5" style="82" customWidth="1"/>
    <col min="8" max="8" width="11.33203125" style="82" customWidth="1"/>
    <col min="9" max="10" width="12" style="82" customWidth="1"/>
    <col min="11" max="11" width="11.5" style="82" customWidth="1"/>
    <col min="12" max="12" width="12.1640625" style="82" customWidth="1"/>
    <col min="13" max="13" width="3.33203125" style="82" customWidth="1"/>
    <col min="14" max="14" width="10.1640625" style="82" customWidth="1"/>
    <col min="15" max="15" width="7.1640625" style="82" customWidth="1"/>
    <col min="16" max="16" width="7.5" style="82" customWidth="1"/>
    <col min="17" max="17" width="8.1640625" style="82" customWidth="1"/>
    <col min="18" max="18" width="9.5" style="82" customWidth="1"/>
    <col min="19" max="19" width="9.33203125" style="82" customWidth="1"/>
    <col min="20" max="20" width="9.83203125" style="82" customWidth="1"/>
    <col min="21" max="16384" width="10.83203125" style="82"/>
  </cols>
  <sheetData>
    <row r="1" spans="1:20">
      <c r="A1" s="164" t="s">
        <v>154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spans="1:20">
      <c r="A2" s="83"/>
      <c r="B2" s="83"/>
      <c r="C2" s="83"/>
      <c r="D2" s="83"/>
      <c r="E2" s="83"/>
      <c r="F2" s="83"/>
      <c r="G2" s="83"/>
      <c r="H2" s="137"/>
      <c r="I2" s="83"/>
      <c r="J2" s="83"/>
      <c r="K2" s="83"/>
      <c r="L2" s="83"/>
    </row>
    <row r="3" spans="1:20" ht="30" customHeight="1">
      <c r="A3" s="99" t="s">
        <v>110</v>
      </c>
      <c r="B3" s="99" t="s">
        <v>111</v>
      </c>
      <c r="C3" s="149" t="s">
        <v>160</v>
      </c>
      <c r="D3" s="149"/>
      <c r="E3" s="149"/>
      <c r="F3" s="149"/>
      <c r="G3" s="149"/>
      <c r="H3" s="149"/>
      <c r="I3" s="153" t="s">
        <v>161</v>
      </c>
      <c r="J3" s="149"/>
      <c r="K3" s="149"/>
      <c r="L3" s="149"/>
      <c r="N3" s="165" t="s">
        <v>128</v>
      </c>
      <c r="O3" s="167" t="s">
        <v>151</v>
      </c>
      <c r="P3" s="167"/>
      <c r="Q3" s="167"/>
      <c r="R3" s="167"/>
      <c r="S3" s="167"/>
      <c r="T3" s="167"/>
    </row>
    <row r="4" spans="1:20" ht="30">
      <c r="A4" s="102" t="s">
        <v>112</v>
      </c>
      <c r="B4" s="102"/>
      <c r="C4" s="102" t="s">
        <v>27</v>
      </c>
      <c r="D4" s="73" t="s">
        <v>31</v>
      </c>
      <c r="E4" s="102" t="s">
        <v>20</v>
      </c>
      <c r="F4" s="73" t="s">
        <v>24</v>
      </c>
      <c r="G4" s="102" t="s">
        <v>14</v>
      </c>
      <c r="H4" s="73" t="s">
        <v>18</v>
      </c>
      <c r="I4" s="102" t="s">
        <v>34</v>
      </c>
      <c r="J4" s="73" t="s">
        <v>38</v>
      </c>
      <c r="K4" s="102" t="s">
        <v>46</v>
      </c>
      <c r="L4" s="102" t="s">
        <v>49</v>
      </c>
      <c r="N4" s="166"/>
      <c r="O4" s="114" t="s">
        <v>11</v>
      </c>
      <c r="P4" s="119" t="s">
        <v>148</v>
      </c>
      <c r="Q4" s="114" t="s">
        <v>12</v>
      </c>
      <c r="R4" s="114" t="s">
        <v>127</v>
      </c>
      <c r="S4" s="103" t="s">
        <v>149</v>
      </c>
      <c r="T4" s="103" t="s">
        <v>150</v>
      </c>
    </row>
    <row r="5" spans="1:20" ht="33">
      <c r="A5" s="102" t="s">
        <v>113</v>
      </c>
      <c r="B5" s="102"/>
      <c r="C5" s="120" t="s">
        <v>114</v>
      </c>
      <c r="D5" s="121" t="s">
        <v>115</v>
      </c>
      <c r="E5" s="120" t="s">
        <v>116</v>
      </c>
      <c r="F5" s="121" t="s">
        <v>117</v>
      </c>
      <c r="G5" s="120" t="s">
        <v>118</v>
      </c>
      <c r="H5" s="121" t="s">
        <v>119</v>
      </c>
      <c r="I5" s="120" t="s">
        <v>120</v>
      </c>
      <c r="J5" s="121" t="s">
        <v>121</v>
      </c>
      <c r="K5" s="120" t="s">
        <v>122</v>
      </c>
      <c r="L5" s="120" t="s">
        <v>123</v>
      </c>
      <c r="N5" s="115" t="s">
        <v>129</v>
      </c>
      <c r="O5" s="142">
        <f>ABS(D14-D10)</f>
        <v>6.9312918226381548</v>
      </c>
      <c r="P5" s="116">
        <f>ABS(D18-D10)</f>
        <v>6.8444498578098178</v>
      </c>
      <c r="Q5" s="142">
        <f>ABS(D22-D10)</f>
        <v>5.7716788994717927</v>
      </c>
      <c r="R5" s="142">
        <f>ABS(D26-D10)</f>
        <v>27.713783471031658</v>
      </c>
      <c r="S5" s="122">
        <f>ABS(D30-D10)</f>
        <v>24.038167190484767</v>
      </c>
      <c r="T5" s="122">
        <f>ABS(D34-D10)</f>
        <v>4.327687995194486</v>
      </c>
    </row>
    <row r="6" spans="1:20">
      <c r="A6" s="156" t="s">
        <v>124</v>
      </c>
      <c r="B6" s="102">
        <v>1</v>
      </c>
      <c r="C6" s="110">
        <v>1</v>
      </c>
      <c r="D6" s="74">
        <v>3.452318198402787E-3</v>
      </c>
      <c r="E6" s="110">
        <v>1.0790646213205424</v>
      </c>
      <c r="F6" s="74">
        <v>5.1711031945555333E-2</v>
      </c>
      <c r="G6" s="110">
        <v>2.1396548006990634E-4</v>
      </c>
      <c r="H6" s="74">
        <v>0.88256978184215895</v>
      </c>
      <c r="I6" s="110">
        <v>0.32500000000000001</v>
      </c>
      <c r="J6" s="74">
        <v>1.9449999999999999E-3</v>
      </c>
      <c r="K6" s="110">
        <v>0.580264</v>
      </c>
      <c r="L6" s="110">
        <v>2.5900000000000001E-4</v>
      </c>
      <c r="N6" s="115" t="s">
        <v>130</v>
      </c>
      <c r="O6" s="142">
        <f>ABS(F14-F10)</f>
        <v>2.9293422013082857</v>
      </c>
      <c r="P6" s="116">
        <f>ABS(F18-F10)</f>
        <v>2.8756832086190212</v>
      </c>
      <c r="Q6" s="142">
        <f>ABS(F22-F10)</f>
        <v>1.7903435655192057</v>
      </c>
      <c r="R6" s="142">
        <f>ABS(F26-F10)</f>
        <v>3.6941709598774857</v>
      </c>
      <c r="S6" s="122">
        <f>ABS(F30-F10)</f>
        <v>1.0665361600392114</v>
      </c>
      <c r="T6" s="122">
        <f>ABS(F34-F10)</f>
        <v>3.0918836017132847</v>
      </c>
    </row>
    <row r="7" spans="1:20">
      <c r="A7" s="156"/>
      <c r="B7" s="102">
        <v>2</v>
      </c>
      <c r="C7" s="110">
        <v>1.0782638812355276</v>
      </c>
      <c r="D7" s="74">
        <v>2.8002708026465071E-3</v>
      </c>
      <c r="E7" s="110">
        <v>1.1272300244128097</v>
      </c>
      <c r="F7" s="74">
        <v>3.4134708266621738E-2</v>
      </c>
      <c r="G7" s="110">
        <v>7.2264448702660951E-4</v>
      </c>
      <c r="H7" s="74">
        <v>1.1509145495664883</v>
      </c>
      <c r="I7" s="110">
        <v>0.32982699999999998</v>
      </c>
      <c r="J7" s="74">
        <v>1.6022999999999999E-2</v>
      </c>
      <c r="K7" s="110">
        <v>0.53210400000000002</v>
      </c>
      <c r="L7" s="110">
        <v>1.4899999999999999E-4</v>
      </c>
      <c r="N7" s="115" t="s">
        <v>131</v>
      </c>
      <c r="O7" s="142">
        <f>ABS(G14-G10)</f>
        <v>9.3800024230305077</v>
      </c>
      <c r="P7" s="116">
        <f>ABS(G18-G10)</f>
        <v>9.4647509954679006</v>
      </c>
      <c r="Q7" s="142">
        <f>ABS(G22-G10)</f>
        <v>8.0494934730519514</v>
      </c>
      <c r="R7" s="142">
        <f>ABS(G26-G10)</f>
        <v>11.097743558955099</v>
      </c>
      <c r="S7" s="122">
        <f>ABS(G30-G10)</f>
        <v>11.065640101884458</v>
      </c>
      <c r="T7" s="122">
        <f>ABS(G34-G10)</f>
        <v>10.994006482137324</v>
      </c>
    </row>
    <row r="8" spans="1:20">
      <c r="A8" s="156"/>
      <c r="B8" s="102">
        <v>3</v>
      </c>
      <c r="C8" s="110">
        <v>1.6706857216281967</v>
      </c>
      <c r="D8" s="74">
        <v>5.200192560032877E-3</v>
      </c>
      <c r="E8" s="110">
        <v>1.7910185232418814</v>
      </c>
      <c r="F8" s="74">
        <v>3.7727217118818636E-2</v>
      </c>
      <c r="G8" s="110">
        <v>1.0249050408215035E-3</v>
      </c>
      <c r="H8" s="74">
        <v>1.7456707871382069</v>
      </c>
      <c r="I8" s="110">
        <v>0.27792800000000001</v>
      </c>
      <c r="J8" s="74">
        <v>1.2017999999999999E-2</v>
      </c>
      <c r="K8" s="110">
        <v>0.28972999999999999</v>
      </c>
      <c r="L8" s="110">
        <v>5.5800000000000001E-5</v>
      </c>
      <c r="N8" s="115" t="s">
        <v>132</v>
      </c>
      <c r="O8" s="142">
        <f>ABS(J14-J10)</f>
        <v>2.3369104287394058</v>
      </c>
      <c r="P8" s="116">
        <f>ABS(J18-J10)</f>
        <v>2.324798546708398</v>
      </c>
      <c r="Q8" s="142">
        <f>ABS(J22-J10)</f>
        <v>1.5156219977175613</v>
      </c>
      <c r="R8" s="142">
        <f>ABS(J26-J10)</f>
        <v>5.2483510595729035</v>
      </c>
      <c r="S8" s="122">
        <f>ABS(J30-J10)</f>
        <v>6.2266403989923349</v>
      </c>
      <c r="T8" s="122">
        <f>ABS(J34-J10)</f>
        <v>15.411372451505361</v>
      </c>
    </row>
    <row r="9" spans="1:20">
      <c r="A9" s="156"/>
      <c r="B9" s="102" t="s">
        <v>125</v>
      </c>
      <c r="C9" s="75">
        <f>AVERAGE(C6:C8)</f>
        <v>1.2496498676212415</v>
      </c>
      <c r="D9" s="76">
        <f t="shared" ref="D9:L9" si="0">AVERAGE(D6:D8)</f>
        <v>3.8175938536940571E-3</v>
      </c>
      <c r="E9" s="75">
        <f t="shared" si="0"/>
        <v>1.3324377229917443</v>
      </c>
      <c r="F9" s="76">
        <f t="shared" si="0"/>
        <v>4.1190985776998569E-2</v>
      </c>
      <c r="G9" s="75">
        <f t="shared" si="0"/>
        <v>6.5383833597267309E-4</v>
      </c>
      <c r="H9" s="76">
        <f t="shared" si="0"/>
        <v>1.2597183728489514</v>
      </c>
      <c r="I9" s="75">
        <f t="shared" si="0"/>
        <v>0.31091833333333335</v>
      </c>
      <c r="J9" s="76">
        <f t="shared" si="0"/>
        <v>9.9953333333333335E-3</v>
      </c>
      <c r="K9" s="75">
        <f t="shared" si="0"/>
        <v>0.467366</v>
      </c>
      <c r="L9" s="75">
        <f t="shared" si="0"/>
        <v>1.5459999999999999E-4</v>
      </c>
      <c r="N9" s="117" t="s">
        <v>133</v>
      </c>
      <c r="O9" s="143">
        <f>ABS(L14-L10)</f>
        <v>9.2584244741197548</v>
      </c>
      <c r="P9" s="118">
        <f>ABS(L18-L10)</f>
        <v>9.0692616895424845</v>
      </c>
      <c r="Q9" s="143">
        <f>ABS(L22-L10)</f>
        <v>8.3376878560534031</v>
      </c>
      <c r="R9" s="143">
        <f>ABS(L26-L10)</f>
        <v>11.038931220889223</v>
      </c>
      <c r="S9" s="123">
        <f>ABS(L30-L10)</f>
        <v>10.785808290907644</v>
      </c>
      <c r="T9" s="123">
        <f>ABS(L34-L10)</f>
        <v>10.119142444893901</v>
      </c>
    </row>
    <row r="10" spans="1:20" ht="30">
      <c r="A10" s="156"/>
      <c r="B10" s="102" t="s">
        <v>126</v>
      </c>
      <c r="C10" s="77"/>
      <c r="D10" s="138">
        <f>LOG(C9/D9, 2)</f>
        <v>8.3546445901290021</v>
      </c>
      <c r="E10" s="79"/>
      <c r="F10" s="138">
        <f>LOG(E9/F9, 2)</f>
        <v>5.0155956409948939</v>
      </c>
      <c r="G10" s="139">
        <f>LOG(H9/G9, 2)</f>
        <v>10.911879647299525</v>
      </c>
      <c r="H10" s="78"/>
      <c r="I10" s="79"/>
      <c r="J10" s="138">
        <f>LOG(I9/J9, 2)</f>
        <v>4.9591371975725389</v>
      </c>
      <c r="K10" s="79"/>
      <c r="L10" s="139">
        <f>LOG(K9/L9, 2)</f>
        <v>11.561796749978873</v>
      </c>
    </row>
    <row r="11" spans="1:20">
      <c r="A11" s="156" t="s">
        <v>11</v>
      </c>
      <c r="B11" s="102">
        <v>1</v>
      </c>
      <c r="C11" s="79">
        <v>7.56</v>
      </c>
      <c r="D11" s="78">
        <v>2.92</v>
      </c>
      <c r="E11" s="79">
        <v>13.6</v>
      </c>
      <c r="F11" s="78">
        <v>3.6</v>
      </c>
      <c r="G11" s="79">
        <v>3.5</v>
      </c>
      <c r="H11" s="78">
        <v>7.24</v>
      </c>
      <c r="I11" s="79">
        <v>9.32</v>
      </c>
      <c r="J11" s="78">
        <v>1.37</v>
      </c>
      <c r="K11" s="79">
        <v>8.89</v>
      </c>
      <c r="L11" s="79">
        <v>1.83</v>
      </c>
    </row>
    <row r="12" spans="1:20">
      <c r="A12" s="156"/>
      <c r="B12" s="102">
        <v>2</v>
      </c>
      <c r="C12" s="79">
        <v>6.36</v>
      </c>
      <c r="D12" s="78">
        <v>2.27</v>
      </c>
      <c r="E12" s="79">
        <v>16.21</v>
      </c>
      <c r="F12" s="78">
        <v>3.42</v>
      </c>
      <c r="G12" s="79">
        <v>3.42</v>
      </c>
      <c r="H12" s="78">
        <v>12.77</v>
      </c>
      <c r="I12" s="79">
        <v>8.7200000000000006</v>
      </c>
      <c r="J12" s="78">
        <v>1.56</v>
      </c>
      <c r="K12" s="79">
        <v>6.56</v>
      </c>
      <c r="L12" s="79">
        <v>1.3</v>
      </c>
    </row>
    <row r="13" spans="1:20">
      <c r="A13" s="156"/>
      <c r="B13" s="102" t="s">
        <v>125</v>
      </c>
      <c r="C13" s="79">
        <f>AVERAGE(C11:C12)</f>
        <v>6.96</v>
      </c>
      <c r="D13" s="78">
        <f t="shared" ref="D13:L13" si="1">AVERAGE(D11:D12)</f>
        <v>2.5949999999999998</v>
      </c>
      <c r="E13" s="79">
        <f t="shared" si="1"/>
        <v>14.905000000000001</v>
      </c>
      <c r="F13" s="78">
        <f t="shared" si="1"/>
        <v>3.51</v>
      </c>
      <c r="G13" s="79">
        <f t="shared" si="1"/>
        <v>3.46</v>
      </c>
      <c r="H13" s="78">
        <f t="shared" si="1"/>
        <v>10.004999999999999</v>
      </c>
      <c r="I13" s="79">
        <f t="shared" si="1"/>
        <v>9.02</v>
      </c>
      <c r="J13" s="78">
        <f t="shared" si="1"/>
        <v>1.4650000000000001</v>
      </c>
      <c r="K13" s="79">
        <f t="shared" si="1"/>
        <v>7.7249999999999996</v>
      </c>
      <c r="L13" s="79">
        <f t="shared" si="1"/>
        <v>1.5649999999999999</v>
      </c>
    </row>
    <row r="14" spans="1:20" ht="30">
      <c r="A14" s="156"/>
      <c r="B14" s="102" t="s">
        <v>126</v>
      </c>
      <c r="C14" s="79"/>
      <c r="D14" s="138">
        <f>LOG(C13/D13, 2)</f>
        <v>1.4233527674908477</v>
      </c>
      <c r="E14" s="79"/>
      <c r="F14" s="138">
        <f>LOG(E13/F13, 2)</f>
        <v>2.0862534396866081</v>
      </c>
      <c r="G14" s="139">
        <f>LOG(H13/G13, 2)</f>
        <v>1.5318772242690164</v>
      </c>
      <c r="H14" s="78"/>
      <c r="I14" s="79"/>
      <c r="J14" s="138">
        <f>LOG(I13/J13, 2)</f>
        <v>2.6222267688331331</v>
      </c>
      <c r="K14" s="79"/>
      <c r="L14" s="139">
        <f>LOG(K13/L13, 2)</f>
        <v>2.3033722758591186</v>
      </c>
    </row>
    <row r="15" spans="1:20">
      <c r="A15" s="168" t="s">
        <v>148</v>
      </c>
      <c r="B15" s="31">
        <v>1</v>
      </c>
      <c r="C15" s="31">
        <v>7.69</v>
      </c>
      <c r="D15" s="109">
        <v>2.76</v>
      </c>
      <c r="E15" s="31">
        <v>13.69</v>
      </c>
      <c r="F15" s="109">
        <v>3.47</v>
      </c>
      <c r="G15" s="31">
        <v>3.95</v>
      </c>
      <c r="H15" s="109">
        <v>6.9</v>
      </c>
      <c r="I15" s="31">
        <v>9.36</v>
      </c>
      <c r="J15" s="109">
        <v>1.38</v>
      </c>
      <c r="K15" s="31">
        <v>9.17</v>
      </c>
      <c r="L15" s="31">
        <v>1.62</v>
      </c>
    </row>
    <row r="16" spans="1:20">
      <c r="A16" s="168"/>
      <c r="B16" s="31">
        <v>2</v>
      </c>
      <c r="C16" s="31">
        <v>6.41</v>
      </c>
      <c r="D16" s="109">
        <v>2.19</v>
      </c>
      <c r="E16" s="31">
        <v>16.28</v>
      </c>
      <c r="F16" s="109">
        <v>3.33</v>
      </c>
      <c r="G16" s="31">
        <v>3.33</v>
      </c>
      <c r="H16" s="109">
        <v>12.95</v>
      </c>
      <c r="I16" s="31">
        <v>8.77</v>
      </c>
      <c r="J16" s="109">
        <v>1.54</v>
      </c>
      <c r="K16" s="31">
        <v>6.7</v>
      </c>
      <c r="L16" s="31">
        <v>1.2</v>
      </c>
    </row>
    <row r="17" spans="1:18">
      <c r="A17" s="168"/>
      <c r="B17" s="102" t="s">
        <v>125</v>
      </c>
      <c r="C17" s="79">
        <f>AVERAGE(C15:C16)</f>
        <v>7.0500000000000007</v>
      </c>
      <c r="D17" s="78">
        <f t="shared" ref="D17:L17" si="2">AVERAGE(D15:D16)</f>
        <v>2.4749999999999996</v>
      </c>
      <c r="E17" s="79">
        <f t="shared" si="2"/>
        <v>14.984999999999999</v>
      </c>
      <c r="F17" s="78">
        <f t="shared" si="2"/>
        <v>3.4000000000000004</v>
      </c>
      <c r="G17" s="79">
        <f t="shared" si="2"/>
        <v>3.64</v>
      </c>
      <c r="H17" s="78">
        <f t="shared" si="2"/>
        <v>9.9250000000000007</v>
      </c>
      <c r="I17" s="79">
        <f t="shared" si="2"/>
        <v>9.0649999999999995</v>
      </c>
      <c r="J17" s="78">
        <f t="shared" si="2"/>
        <v>1.46</v>
      </c>
      <c r="K17" s="79">
        <f t="shared" si="2"/>
        <v>7.9350000000000005</v>
      </c>
      <c r="L17" s="79">
        <f t="shared" si="2"/>
        <v>1.4100000000000001</v>
      </c>
      <c r="O17" s="116"/>
      <c r="Q17" s="116"/>
      <c r="R17" s="116"/>
    </row>
    <row r="18" spans="1:18" ht="30">
      <c r="A18" s="168"/>
      <c r="B18" s="102" t="s">
        <v>126</v>
      </c>
      <c r="C18" s="79"/>
      <c r="D18" s="78">
        <f>LOG(C17/D17, 2)</f>
        <v>1.5101947323191842</v>
      </c>
      <c r="E18" s="79"/>
      <c r="F18" s="78">
        <f t="shared" ref="F18:L18" si="3">LOG(E17/F17, 2)</f>
        <v>2.1399124323758727</v>
      </c>
      <c r="G18" s="79">
        <f>LOG(H17/G17, 2)</f>
        <v>1.447128651831624</v>
      </c>
      <c r="H18" s="78"/>
      <c r="I18" s="79"/>
      <c r="J18" s="78">
        <f t="shared" si="3"/>
        <v>2.6343386508641409</v>
      </c>
      <c r="K18" s="79"/>
      <c r="L18" s="79">
        <f t="shared" si="3"/>
        <v>2.4925350604363885</v>
      </c>
      <c r="O18" s="116"/>
      <c r="Q18" s="116"/>
      <c r="R18" s="116"/>
    </row>
    <row r="19" spans="1:18">
      <c r="A19" s="168" t="s">
        <v>12</v>
      </c>
      <c r="B19" s="102">
        <v>1</v>
      </c>
      <c r="C19" s="79">
        <v>7.84</v>
      </c>
      <c r="D19" s="78">
        <v>1.28</v>
      </c>
      <c r="E19" s="79">
        <v>13.87</v>
      </c>
      <c r="F19" s="78">
        <v>1.52</v>
      </c>
      <c r="G19" s="79">
        <v>1.69</v>
      </c>
      <c r="H19" s="78">
        <v>9.1199999999999992</v>
      </c>
      <c r="I19" s="79">
        <v>9.9</v>
      </c>
      <c r="J19" s="78">
        <v>0.59</v>
      </c>
      <c r="K19" s="79">
        <v>9.35</v>
      </c>
      <c r="L19" s="79">
        <v>1.42</v>
      </c>
      <c r="O19" s="116"/>
      <c r="Q19" s="116"/>
      <c r="R19" s="116"/>
    </row>
    <row r="20" spans="1:18">
      <c r="A20" s="168"/>
      <c r="B20" s="102">
        <v>2</v>
      </c>
      <c r="C20" s="79">
        <v>6.6</v>
      </c>
      <c r="D20" s="78">
        <v>1.1299999999999999</v>
      </c>
      <c r="E20" s="79">
        <v>16.43</v>
      </c>
      <c r="F20" s="78">
        <v>1.72</v>
      </c>
      <c r="G20" s="79">
        <v>1.58</v>
      </c>
      <c r="H20" s="78">
        <v>14.66</v>
      </c>
      <c r="I20" s="79">
        <v>9.0299999999999994</v>
      </c>
      <c r="J20" s="78">
        <v>1.1499999999999999</v>
      </c>
      <c r="K20" s="79">
        <v>7.47</v>
      </c>
      <c r="L20" s="79">
        <v>0.38</v>
      </c>
      <c r="O20" s="116"/>
      <c r="Q20" s="116"/>
      <c r="R20" s="116"/>
    </row>
    <row r="21" spans="1:18">
      <c r="A21" s="168"/>
      <c r="B21" s="102" t="s">
        <v>125</v>
      </c>
      <c r="C21" s="79">
        <f t="shared" ref="C21:L21" si="4">AVERAGE(C19:C20)</f>
        <v>7.22</v>
      </c>
      <c r="D21" s="78">
        <f t="shared" si="4"/>
        <v>1.2050000000000001</v>
      </c>
      <c r="E21" s="79">
        <f t="shared" si="4"/>
        <v>15.149999999999999</v>
      </c>
      <c r="F21" s="78">
        <f t="shared" si="4"/>
        <v>1.62</v>
      </c>
      <c r="G21" s="79">
        <f t="shared" si="4"/>
        <v>1.635</v>
      </c>
      <c r="H21" s="78">
        <f t="shared" si="4"/>
        <v>11.89</v>
      </c>
      <c r="I21" s="79">
        <f t="shared" si="4"/>
        <v>9.4649999999999999</v>
      </c>
      <c r="J21" s="78">
        <f t="shared" si="4"/>
        <v>0.86999999999999988</v>
      </c>
      <c r="K21" s="79">
        <f t="shared" si="4"/>
        <v>8.41</v>
      </c>
      <c r="L21" s="79">
        <f t="shared" si="4"/>
        <v>0.89999999999999991</v>
      </c>
      <c r="O21" s="124"/>
      <c r="P21" s="125"/>
      <c r="Q21" s="124"/>
      <c r="R21" s="124"/>
    </row>
    <row r="22" spans="1:18" ht="30">
      <c r="A22" s="168"/>
      <c r="B22" s="102" t="s">
        <v>126</v>
      </c>
      <c r="C22" s="79"/>
      <c r="D22" s="138">
        <f>LOG(C21/D21, 2)</f>
        <v>2.5829656906572089</v>
      </c>
      <c r="E22" s="79"/>
      <c r="F22" s="138">
        <f t="shared" ref="F22:L22" si="5">LOG(E21/F21, 2)</f>
        <v>3.2252520754756882</v>
      </c>
      <c r="G22" s="139">
        <f>LOG(H21/G21, 2)</f>
        <v>2.8623861742475736</v>
      </c>
      <c r="H22" s="78"/>
      <c r="I22" s="79"/>
      <c r="J22" s="138">
        <f t="shared" si="5"/>
        <v>3.4435151998549776</v>
      </c>
      <c r="K22" s="79"/>
      <c r="L22" s="139">
        <f t="shared" si="5"/>
        <v>3.2241088939254698</v>
      </c>
    </row>
    <row r="23" spans="1:18">
      <c r="A23" s="168" t="s">
        <v>127</v>
      </c>
      <c r="B23" s="102">
        <v>1</v>
      </c>
      <c r="C23" s="134">
        <v>11.8499</v>
      </c>
      <c r="D23" s="135">
        <v>3.0299999999999999E-10</v>
      </c>
      <c r="E23" s="134">
        <v>14.8559</v>
      </c>
      <c r="F23" s="135">
        <v>1.9199999999999998E-6</v>
      </c>
      <c r="G23" s="134">
        <v>6.5125000000000002</v>
      </c>
      <c r="H23" s="135">
        <v>5.5583</v>
      </c>
      <c r="I23" s="134">
        <v>13.851000000000001</v>
      </c>
      <c r="J23" s="135">
        <v>2.2599999999999999E-2</v>
      </c>
      <c r="K23" s="134">
        <v>7.992</v>
      </c>
      <c r="L23" s="134">
        <v>5.4260000000000002</v>
      </c>
    </row>
    <row r="24" spans="1:18">
      <c r="A24" s="168"/>
      <c r="B24" s="102">
        <v>2</v>
      </c>
      <c r="C24" s="134">
        <v>9.9834999999999994</v>
      </c>
      <c r="D24" s="135">
        <v>0</v>
      </c>
      <c r="E24" s="134">
        <v>17.049700000000001</v>
      </c>
      <c r="F24" s="135">
        <v>7.6200000000000004E-2</v>
      </c>
      <c r="G24" s="134">
        <v>9.2364999999999995</v>
      </c>
      <c r="H24" s="135">
        <v>8.2870000000000008</v>
      </c>
      <c r="I24" s="134">
        <v>12.871</v>
      </c>
      <c r="J24" s="135">
        <v>1.9499999999999999E-8</v>
      </c>
      <c r="K24" s="134">
        <v>5.5476000000000001</v>
      </c>
      <c r="L24" s="134">
        <v>3.9973999999999998</v>
      </c>
    </row>
    <row r="25" spans="1:18">
      <c r="A25" s="168"/>
      <c r="B25" s="102" t="s">
        <v>125</v>
      </c>
      <c r="C25" s="134">
        <f>AVERAGE(C23:C24)</f>
        <v>10.916699999999999</v>
      </c>
      <c r="D25" s="135">
        <f t="shared" ref="D25:L25" si="6">AVERAGE(D23:D24)</f>
        <v>1.5149999999999999E-10</v>
      </c>
      <c r="E25" s="134">
        <f t="shared" si="6"/>
        <v>15.9528</v>
      </c>
      <c r="F25" s="135">
        <f t="shared" si="6"/>
        <v>3.8100960000000003E-2</v>
      </c>
      <c r="G25" s="134">
        <f t="shared" si="6"/>
        <v>7.8744999999999994</v>
      </c>
      <c r="H25" s="135">
        <f>AVERAGE(H23:H24)</f>
        <v>6.9226500000000009</v>
      </c>
      <c r="I25" s="134">
        <f t="shared" si="6"/>
        <v>13.361000000000001</v>
      </c>
      <c r="J25" s="135">
        <f t="shared" si="6"/>
        <v>1.1300009749999999E-2</v>
      </c>
      <c r="K25" s="134">
        <f t="shared" si="6"/>
        <v>6.7698</v>
      </c>
      <c r="L25" s="134">
        <f t="shared" si="6"/>
        <v>4.7117000000000004</v>
      </c>
    </row>
    <row r="26" spans="1:18" ht="30">
      <c r="A26" s="168"/>
      <c r="B26" s="102" t="s">
        <v>126</v>
      </c>
      <c r="C26" s="77"/>
      <c r="D26" s="140">
        <f>LOG(C25/D25, 2)</f>
        <v>36.06842806116066</v>
      </c>
      <c r="E26" s="77"/>
      <c r="F26" s="140">
        <f t="shared" ref="F26:L26" si="7">LOG(E25/F25, 2)</f>
        <v>8.7097666008723795</v>
      </c>
      <c r="G26" s="141">
        <f>LOG(H25/G25, 2)</f>
        <v>-0.18586391165557339</v>
      </c>
      <c r="H26" s="80"/>
      <c r="I26" s="77"/>
      <c r="J26" s="140">
        <f t="shared" si="7"/>
        <v>10.207488257145442</v>
      </c>
      <c r="K26" s="77"/>
      <c r="L26" s="141">
        <f t="shared" si="7"/>
        <v>0.52286552908964956</v>
      </c>
    </row>
    <row r="27" spans="1:18">
      <c r="A27" s="156" t="s">
        <v>149</v>
      </c>
      <c r="B27" s="31">
        <v>1</v>
      </c>
      <c r="C27" s="94">
        <v>11.91217</v>
      </c>
      <c r="D27" s="136">
        <v>3.8799999999999998E-9</v>
      </c>
      <c r="E27" s="94">
        <v>14.87499</v>
      </c>
      <c r="F27" s="136">
        <v>1.8700000000000001E-5</v>
      </c>
      <c r="G27" s="94">
        <v>6.3818159999999997</v>
      </c>
      <c r="H27" s="136">
        <v>5.443079</v>
      </c>
      <c r="I27" s="94">
        <v>13.796749999999999</v>
      </c>
      <c r="J27" s="136">
        <v>1.1436450000000001E-2</v>
      </c>
      <c r="K27" s="94">
        <v>8.6147799999999997</v>
      </c>
      <c r="L27" s="94">
        <v>4.7439289999999996</v>
      </c>
    </row>
    <row r="28" spans="1:18">
      <c r="A28" s="156"/>
      <c r="B28" s="31">
        <v>2</v>
      </c>
      <c r="C28" s="94">
        <v>9.9674469999999999</v>
      </c>
      <c r="D28" s="136">
        <v>0</v>
      </c>
      <c r="E28" s="94">
        <v>16.848459999999999</v>
      </c>
      <c r="F28" s="136">
        <v>0.46822970000000003</v>
      </c>
      <c r="G28" s="94">
        <v>9.0268320000000006</v>
      </c>
      <c r="H28" s="136">
        <v>8.4078219999999995</v>
      </c>
      <c r="I28" s="94">
        <v>12.84399</v>
      </c>
      <c r="J28" s="136">
        <v>1.2299999999999999E-8</v>
      </c>
      <c r="K28" s="94">
        <v>5.8231120000000001</v>
      </c>
      <c r="L28" s="94">
        <v>3.6876319999999998</v>
      </c>
    </row>
    <row r="29" spans="1:18">
      <c r="A29" s="156"/>
      <c r="B29" s="102" t="s">
        <v>125</v>
      </c>
      <c r="C29" s="94">
        <f>AVERAGE(C27:C28)</f>
        <v>10.9398085</v>
      </c>
      <c r="D29" s="136">
        <f t="shared" ref="D29:L29" si="8">AVERAGE(D27:D28)</f>
        <v>1.9399999999999999E-9</v>
      </c>
      <c r="E29" s="94">
        <f t="shared" si="8"/>
        <v>15.861725</v>
      </c>
      <c r="F29" s="136">
        <f t="shared" si="8"/>
        <v>0.2341242</v>
      </c>
      <c r="G29" s="94">
        <f t="shared" si="8"/>
        <v>7.7043239999999997</v>
      </c>
      <c r="H29" s="136">
        <f t="shared" si="8"/>
        <v>6.9254505000000002</v>
      </c>
      <c r="I29" s="94">
        <f t="shared" si="8"/>
        <v>13.32037</v>
      </c>
      <c r="J29" s="136">
        <f t="shared" si="8"/>
        <v>5.7182311500000001E-3</v>
      </c>
      <c r="K29" s="94">
        <f t="shared" si="8"/>
        <v>7.2189459999999999</v>
      </c>
      <c r="L29" s="94">
        <f t="shared" si="8"/>
        <v>4.2157804999999993</v>
      </c>
    </row>
    <row r="30" spans="1:18" ht="32" customHeight="1">
      <c r="A30" s="156"/>
      <c r="B30" s="102" t="s">
        <v>126</v>
      </c>
      <c r="C30" s="108"/>
      <c r="D30" s="111">
        <f>LOG(C29/D29, 2)</f>
        <v>32.392811780613769</v>
      </c>
      <c r="E30" s="108"/>
      <c r="F30" s="111">
        <f t="shared" ref="F30:L30" si="9">LOG(E29/F29, 2)</f>
        <v>6.0821318010341052</v>
      </c>
      <c r="G30" s="108">
        <f>LOG(H29/G29, 2)</f>
        <v>-0.15376045458493262</v>
      </c>
      <c r="H30" s="111"/>
      <c r="I30" s="108"/>
      <c r="J30" s="111">
        <f t="shared" si="9"/>
        <v>11.185777596564874</v>
      </c>
      <c r="K30" s="108"/>
      <c r="L30" s="108">
        <f t="shared" si="9"/>
        <v>0.77598845907122882</v>
      </c>
    </row>
    <row r="31" spans="1:18">
      <c r="A31" s="156" t="s">
        <v>150</v>
      </c>
      <c r="B31" s="31">
        <v>1</v>
      </c>
      <c r="C31" s="94">
        <v>11.71039</v>
      </c>
      <c r="D31" s="136">
        <v>1.327825</v>
      </c>
      <c r="E31" s="94">
        <v>14.396599999999999</v>
      </c>
      <c r="F31" s="136">
        <v>4.4032549999999997</v>
      </c>
      <c r="G31" s="94">
        <v>6.5348990000000002</v>
      </c>
      <c r="H31" s="136">
        <v>5.2277459999999998</v>
      </c>
      <c r="I31" s="94">
        <v>13.767340000000001</v>
      </c>
      <c r="J31" s="136">
        <v>1.9599999999999999E-5</v>
      </c>
      <c r="K31" s="94">
        <v>9.9436359999999997</v>
      </c>
      <c r="L31" s="94">
        <v>3.2556579999999999</v>
      </c>
    </row>
    <row r="32" spans="1:18">
      <c r="A32" s="156"/>
      <c r="B32" s="31">
        <v>2</v>
      </c>
      <c r="C32" s="94">
        <v>9.9355060000000002</v>
      </c>
      <c r="D32" s="136">
        <v>0</v>
      </c>
      <c r="E32" s="94">
        <v>16.492740000000001</v>
      </c>
      <c r="F32" s="136">
        <v>3.7384170000000001</v>
      </c>
      <c r="G32" s="94">
        <v>8.4399239999999995</v>
      </c>
      <c r="H32" s="136">
        <v>8.9184300000000007</v>
      </c>
      <c r="I32" s="94">
        <v>12.802860000000001</v>
      </c>
      <c r="J32" s="136">
        <v>1.95E-10</v>
      </c>
      <c r="K32" s="94">
        <v>6.5872070000000003</v>
      </c>
      <c r="L32" s="94">
        <v>2.8258709999999998</v>
      </c>
    </row>
    <row r="33" spans="1:12">
      <c r="A33" s="156"/>
      <c r="B33" s="102" t="s">
        <v>125</v>
      </c>
      <c r="C33" s="94">
        <f>AVERAGE(C31:C32)</f>
        <v>10.822948</v>
      </c>
      <c r="D33" s="136">
        <f t="shared" ref="D33:L33" si="10">AVERAGE(D31:D32)</f>
        <v>0.66391250000000002</v>
      </c>
      <c r="E33" s="94">
        <f t="shared" si="10"/>
        <v>15.44467</v>
      </c>
      <c r="F33" s="136">
        <f t="shared" si="10"/>
        <v>4.0708359999999999</v>
      </c>
      <c r="G33" s="94">
        <f t="shared" si="10"/>
        <v>7.4874115000000003</v>
      </c>
      <c r="H33" s="136">
        <f t="shared" si="10"/>
        <v>7.0730880000000003</v>
      </c>
      <c r="I33" s="94">
        <f t="shared" si="10"/>
        <v>13.2851</v>
      </c>
      <c r="J33" s="136">
        <f t="shared" si="10"/>
        <v>9.8000974999999994E-6</v>
      </c>
      <c r="K33" s="94">
        <f t="shared" si="10"/>
        <v>8.2654215000000004</v>
      </c>
      <c r="L33" s="94">
        <f t="shared" si="10"/>
        <v>3.0407644999999999</v>
      </c>
    </row>
    <row r="34" spans="1:12" ht="30">
      <c r="A34" s="152"/>
      <c r="B34" s="101" t="s">
        <v>126</v>
      </c>
      <c r="C34" s="112"/>
      <c r="D34" s="113">
        <f>LOG(C33/D33, 2)</f>
        <v>4.0269565949345161</v>
      </c>
      <c r="E34" s="112"/>
      <c r="F34" s="113">
        <f t="shared" ref="F34:L34" si="11">LOG(E33/F33, 2)</f>
        <v>1.9237120392816092</v>
      </c>
      <c r="G34" s="112">
        <f>LOG(H33/G33, 2)</f>
        <v>-8.212683483779927E-2</v>
      </c>
      <c r="H34" s="113"/>
      <c r="I34" s="112"/>
      <c r="J34" s="113">
        <f t="shared" si="11"/>
        <v>20.370509649077899</v>
      </c>
      <c r="K34" s="112"/>
      <c r="L34" s="112">
        <f t="shared" si="11"/>
        <v>1.4426543050849714</v>
      </c>
    </row>
    <row r="35" spans="1:12">
      <c r="E35" s="83"/>
      <c r="F35" s="83"/>
      <c r="G35" s="83"/>
      <c r="H35" s="83"/>
      <c r="I35" s="83"/>
      <c r="J35" s="83"/>
      <c r="K35" s="83"/>
      <c r="L35" s="83"/>
    </row>
    <row r="36" spans="1:12">
      <c r="E36" s="83"/>
      <c r="F36" s="83"/>
      <c r="G36" s="83"/>
      <c r="H36" s="83"/>
      <c r="I36" s="83"/>
      <c r="J36" s="83"/>
      <c r="K36" s="83"/>
      <c r="L36" s="83"/>
    </row>
    <row r="37" spans="1:12">
      <c r="H37" s="128"/>
      <c r="I37" s="128"/>
      <c r="J37" s="128"/>
      <c r="K37" s="128"/>
    </row>
    <row r="38" spans="1:12">
      <c r="H38" s="128"/>
      <c r="I38" s="126"/>
      <c r="J38" s="127"/>
      <c r="K38" s="127"/>
    </row>
    <row r="39" spans="1:12">
      <c r="H39" s="31"/>
      <c r="I39" s="125"/>
      <c r="J39" s="125"/>
      <c r="K39" s="125"/>
    </row>
    <row r="40" spans="1:12">
      <c r="H40" s="31"/>
      <c r="I40" s="125"/>
      <c r="J40" s="125"/>
      <c r="K40" s="125"/>
    </row>
    <row r="41" spans="1:12">
      <c r="H41" s="31"/>
      <c r="I41" s="125"/>
      <c r="J41" s="125"/>
      <c r="K41" s="125"/>
    </row>
    <row r="42" spans="1:12">
      <c r="H42" s="31"/>
      <c r="I42" s="125"/>
      <c r="J42" s="125"/>
      <c r="K42" s="125"/>
    </row>
    <row r="43" spans="1:12">
      <c r="H43" s="31"/>
      <c r="I43" s="125"/>
      <c r="J43" s="125"/>
      <c r="K43" s="125"/>
    </row>
  </sheetData>
  <customSheetViews>
    <customSheetView guid="{CFC1F56D-7CB3-D74B-8DD6-F1C33944A76E}">
      <selection activeCell="J42" sqref="J42"/>
      <pageSetup orientation="portrait" horizontalDpi="4294967292" verticalDpi="4294967292"/>
    </customSheetView>
  </customSheetViews>
  <mergeCells count="12">
    <mergeCell ref="A1:T1"/>
    <mergeCell ref="A27:A30"/>
    <mergeCell ref="A31:A34"/>
    <mergeCell ref="N3:N4"/>
    <mergeCell ref="O3:T3"/>
    <mergeCell ref="A23:A26"/>
    <mergeCell ref="A19:A22"/>
    <mergeCell ref="A15:A18"/>
    <mergeCell ref="C3:H3"/>
    <mergeCell ref="I3:L3"/>
    <mergeCell ref="A6:A10"/>
    <mergeCell ref="A11:A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P1"/>
    </sheetView>
  </sheetViews>
  <sheetFormatPr baseColWidth="10" defaultRowHeight="15" x14ac:dyDescent="0"/>
  <cols>
    <col min="1" max="1" width="6.83203125" customWidth="1"/>
    <col min="2" max="2" width="13.83203125" customWidth="1"/>
    <col min="3" max="3" width="22.6640625" customWidth="1"/>
    <col min="7" max="7" width="8.5" customWidth="1"/>
    <col min="8" max="8" width="9" customWidth="1"/>
    <col min="9" max="9" width="9.5" customWidth="1"/>
    <col min="10" max="10" width="9.83203125" customWidth="1"/>
    <col min="11" max="11" width="9.33203125" customWidth="1"/>
    <col min="12" max="12" width="7.33203125" customWidth="1"/>
    <col min="13" max="13" width="9" customWidth="1"/>
    <col min="14" max="14" width="9.33203125" customWidth="1"/>
    <col min="15" max="15" width="8.6640625" customWidth="1"/>
    <col min="16" max="16" width="10.1640625" customWidth="1"/>
  </cols>
  <sheetData>
    <row r="1" spans="1:16">
      <c r="A1" s="169" t="s">
        <v>155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>
      <c r="A3" s="170" t="s">
        <v>0</v>
      </c>
      <c r="B3" s="173" t="s">
        <v>87</v>
      </c>
      <c r="C3" s="170" t="s">
        <v>2</v>
      </c>
      <c r="D3" s="173" t="s">
        <v>88</v>
      </c>
      <c r="E3" s="176" t="s">
        <v>89</v>
      </c>
      <c r="F3" s="177"/>
      <c r="G3" s="178" t="s">
        <v>90</v>
      </c>
      <c r="H3" s="177"/>
      <c r="I3" s="177"/>
      <c r="J3" s="177"/>
      <c r="K3" s="177"/>
      <c r="L3" s="178" t="s">
        <v>91</v>
      </c>
      <c r="M3" s="177"/>
      <c r="N3" s="177"/>
      <c r="O3" s="177"/>
      <c r="P3" s="177"/>
    </row>
    <row r="4" spans="1:16">
      <c r="A4" s="171"/>
      <c r="B4" s="174"/>
      <c r="C4" s="171"/>
      <c r="D4" s="174"/>
      <c r="E4" s="179" t="s">
        <v>92</v>
      </c>
      <c r="F4" s="174"/>
      <c r="G4" s="179" t="s">
        <v>6</v>
      </c>
      <c r="H4" s="182" t="s">
        <v>10</v>
      </c>
      <c r="I4" s="174"/>
      <c r="J4" s="174"/>
      <c r="K4" s="174"/>
      <c r="L4" s="179" t="s">
        <v>6</v>
      </c>
      <c r="M4" s="182" t="s">
        <v>10</v>
      </c>
      <c r="N4" s="174"/>
      <c r="O4" s="174"/>
      <c r="P4" s="174"/>
    </row>
    <row r="5" spans="1:16">
      <c r="A5" s="171"/>
      <c r="B5" s="174"/>
      <c r="C5" s="171"/>
      <c r="D5" s="174"/>
      <c r="E5" s="180"/>
      <c r="F5" s="174"/>
      <c r="G5" s="180"/>
      <c r="H5" s="182" t="s">
        <v>7</v>
      </c>
      <c r="I5" s="174"/>
      <c r="J5" s="182" t="s">
        <v>8</v>
      </c>
      <c r="K5" s="174"/>
      <c r="L5" s="180"/>
      <c r="M5" s="182" t="s">
        <v>7</v>
      </c>
      <c r="N5" s="174"/>
      <c r="O5" s="182" t="s">
        <v>8</v>
      </c>
      <c r="P5" s="174"/>
    </row>
    <row r="6" spans="1:16">
      <c r="A6" s="172"/>
      <c r="B6" s="175"/>
      <c r="C6" s="172"/>
      <c r="D6" s="175"/>
      <c r="E6" s="45" t="s">
        <v>11</v>
      </c>
      <c r="F6" s="46" t="s">
        <v>12</v>
      </c>
      <c r="G6" s="181"/>
      <c r="H6" s="47" t="s">
        <v>11</v>
      </c>
      <c r="I6" s="47" t="s">
        <v>12</v>
      </c>
      <c r="J6" s="47" t="s">
        <v>11</v>
      </c>
      <c r="K6" s="47" t="s">
        <v>12</v>
      </c>
      <c r="L6" s="181"/>
      <c r="M6" s="47" t="s">
        <v>11</v>
      </c>
      <c r="N6" s="47" t="s">
        <v>12</v>
      </c>
      <c r="O6" s="47" t="s">
        <v>11</v>
      </c>
      <c r="P6" s="47" t="s">
        <v>12</v>
      </c>
    </row>
    <row r="7" spans="1:16">
      <c r="A7" s="183" t="s">
        <v>33</v>
      </c>
      <c r="B7" s="48" t="s">
        <v>93</v>
      </c>
      <c r="C7" s="49" t="s">
        <v>94</v>
      </c>
      <c r="D7" s="50">
        <v>2.3935421302409301</v>
      </c>
      <c r="E7" s="51">
        <v>0.24659464537341499</v>
      </c>
      <c r="F7" s="50">
        <v>4.6930552263569597E-2</v>
      </c>
      <c r="G7" s="52">
        <v>0</v>
      </c>
      <c r="H7" s="53">
        <v>6.59</v>
      </c>
      <c r="I7" s="53">
        <v>1.58</v>
      </c>
      <c r="J7" s="53">
        <v>3.91</v>
      </c>
      <c r="K7" s="53">
        <v>0.4</v>
      </c>
      <c r="L7" s="52">
        <v>1</v>
      </c>
      <c r="M7" s="53">
        <v>22.19</v>
      </c>
      <c r="N7" s="53">
        <v>21.96</v>
      </c>
      <c r="O7" s="53">
        <v>20.39</v>
      </c>
      <c r="P7" s="53">
        <v>20.23</v>
      </c>
    </row>
    <row r="8" spans="1:16">
      <c r="A8" s="184"/>
      <c r="B8" s="54" t="s">
        <v>95</v>
      </c>
      <c r="C8" s="55" t="s">
        <v>96</v>
      </c>
      <c r="D8" s="56">
        <v>4.3860871096856</v>
      </c>
      <c r="E8" s="57">
        <v>0.41479634247713998</v>
      </c>
      <c r="F8" s="56">
        <v>1.9837691614066701E-2</v>
      </c>
      <c r="G8" s="58">
        <v>0</v>
      </c>
      <c r="H8" s="59">
        <v>3.02</v>
      </c>
      <c r="I8" s="59">
        <v>0.13</v>
      </c>
      <c r="J8" s="59">
        <v>1.97</v>
      </c>
      <c r="K8" s="59">
        <v>0.09</v>
      </c>
      <c r="L8" s="58">
        <v>1</v>
      </c>
      <c r="M8" s="59">
        <v>3.31</v>
      </c>
      <c r="N8" s="59">
        <v>2.77</v>
      </c>
      <c r="O8" s="59">
        <v>8.7200000000000006</v>
      </c>
      <c r="P8" s="59">
        <v>8.32</v>
      </c>
    </row>
    <row r="9" spans="1:16">
      <c r="A9" s="184"/>
      <c r="B9" s="54"/>
      <c r="C9" s="55"/>
      <c r="D9" s="56"/>
      <c r="E9" s="57"/>
      <c r="F9" s="56"/>
      <c r="G9" s="60"/>
      <c r="H9" s="59"/>
      <c r="I9" s="59"/>
      <c r="J9" s="59"/>
      <c r="K9" s="59"/>
      <c r="L9" s="60"/>
      <c r="M9" s="59"/>
      <c r="N9" s="59"/>
      <c r="O9" s="59"/>
      <c r="P9" s="59"/>
    </row>
    <row r="10" spans="1:16">
      <c r="A10" s="184"/>
      <c r="B10" s="61"/>
      <c r="C10" s="62"/>
      <c r="D10" s="61"/>
      <c r="E10" s="186" t="s">
        <v>97</v>
      </c>
      <c r="F10" s="175"/>
      <c r="G10" s="186" t="s">
        <v>98</v>
      </c>
      <c r="H10" s="175"/>
      <c r="I10" s="175"/>
      <c r="J10" s="175"/>
      <c r="K10" s="175"/>
      <c r="L10" s="186" t="s">
        <v>90</v>
      </c>
      <c r="M10" s="175"/>
      <c r="N10" s="175"/>
      <c r="O10" s="175"/>
      <c r="P10" s="175"/>
    </row>
    <row r="11" spans="1:16">
      <c r="A11" s="184"/>
      <c r="B11" s="54" t="s">
        <v>99</v>
      </c>
      <c r="C11" s="55" t="s">
        <v>100</v>
      </c>
      <c r="D11" s="63">
        <v>2.5097601050265999</v>
      </c>
      <c r="E11" s="64">
        <v>0.225177304964539</v>
      </c>
      <c r="F11" s="63">
        <v>3.9537712895377101E-2</v>
      </c>
      <c r="G11" s="58">
        <v>0</v>
      </c>
      <c r="H11" s="65">
        <v>2.92</v>
      </c>
      <c r="I11" s="65">
        <v>0.59</v>
      </c>
      <c r="J11" s="65">
        <v>4.7</v>
      </c>
      <c r="K11" s="65">
        <v>0.71</v>
      </c>
      <c r="L11" s="58">
        <v>1</v>
      </c>
      <c r="M11" s="65">
        <v>11.92</v>
      </c>
      <c r="N11" s="65">
        <v>11.05</v>
      </c>
      <c r="O11" s="65">
        <v>21.92</v>
      </c>
      <c r="P11" s="65">
        <v>21.83</v>
      </c>
    </row>
    <row r="12" spans="1:16">
      <c r="A12" s="184"/>
      <c r="B12" s="54" t="s">
        <v>101</v>
      </c>
      <c r="C12" s="55" t="s">
        <v>102</v>
      </c>
      <c r="D12" s="63">
        <v>-4.1619629517406604</v>
      </c>
      <c r="E12" s="64">
        <v>5.5456730769230802</v>
      </c>
      <c r="F12" s="63">
        <v>99.272727272727295</v>
      </c>
      <c r="G12" s="58">
        <v>1</v>
      </c>
      <c r="H12" s="65">
        <v>12.99</v>
      </c>
      <c r="I12" s="65">
        <v>12.61</v>
      </c>
      <c r="J12" s="65">
        <v>10.08</v>
      </c>
      <c r="K12" s="65">
        <v>9.23</v>
      </c>
      <c r="L12" s="58">
        <v>0</v>
      </c>
      <c r="M12" s="65">
        <v>3</v>
      </c>
      <c r="N12" s="65">
        <v>0.17</v>
      </c>
      <c r="O12" s="65">
        <v>1.1599999999999999</v>
      </c>
      <c r="P12" s="65">
        <v>0.05</v>
      </c>
    </row>
    <row r="13" spans="1:16">
      <c r="A13" s="184"/>
      <c r="B13" s="54" t="s">
        <v>93</v>
      </c>
      <c r="C13" s="55" t="s">
        <v>94</v>
      </c>
      <c r="D13" s="63">
        <v>-2.3858564162196201</v>
      </c>
      <c r="E13" s="64">
        <v>6.9990476190476203</v>
      </c>
      <c r="F13" s="63">
        <v>36.580808080808097</v>
      </c>
      <c r="G13" s="58">
        <v>1</v>
      </c>
      <c r="H13" s="65">
        <v>17.71</v>
      </c>
      <c r="I13" s="65">
        <v>16.940000000000001</v>
      </c>
      <c r="J13" s="65">
        <v>55.78</v>
      </c>
      <c r="K13" s="65">
        <v>55.49</v>
      </c>
      <c r="L13" s="58">
        <v>0</v>
      </c>
      <c r="M13" s="65">
        <v>6.59</v>
      </c>
      <c r="N13" s="65">
        <v>1.58</v>
      </c>
      <c r="O13" s="65">
        <v>3.91</v>
      </c>
      <c r="P13" s="65">
        <v>0.4</v>
      </c>
    </row>
    <row r="14" spans="1:16">
      <c r="A14" s="184"/>
      <c r="B14" s="54" t="s">
        <v>103</v>
      </c>
      <c r="C14" s="55" t="s">
        <v>104</v>
      </c>
      <c r="D14" s="63">
        <v>4.0800946345460503</v>
      </c>
      <c r="E14" s="64">
        <v>0.24854368932038801</v>
      </c>
      <c r="F14" s="63">
        <v>1.4695077149155E-2</v>
      </c>
      <c r="G14" s="58">
        <v>0</v>
      </c>
      <c r="H14" s="65">
        <v>1.7</v>
      </c>
      <c r="I14" s="65">
        <v>0.09</v>
      </c>
      <c r="J14" s="65">
        <v>2.14</v>
      </c>
      <c r="K14" s="65">
        <v>0.11</v>
      </c>
      <c r="L14" s="58">
        <v>1</v>
      </c>
      <c r="M14" s="65">
        <v>9.85</v>
      </c>
      <c r="N14" s="65">
        <v>8.7899999999999991</v>
      </c>
      <c r="O14" s="65">
        <v>5.6</v>
      </c>
      <c r="P14" s="65">
        <v>4.82</v>
      </c>
    </row>
    <row r="15" spans="1:16">
      <c r="A15" s="184"/>
      <c r="B15" s="54" t="s">
        <v>95</v>
      </c>
      <c r="C15" s="55" t="s">
        <v>96</v>
      </c>
      <c r="D15" s="63">
        <v>-4.4412020995747703</v>
      </c>
      <c r="E15" s="64">
        <v>7.7334669338677404</v>
      </c>
      <c r="F15" s="63">
        <v>168</v>
      </c>
      <c r="G15" s="58">
        <v>1</v>
      </c>
      <c r="H15" s="65">
        <v>14.31</v>
      </c>
      <c r="I15" s="65">
        <v>13.6</v>
      </c>
      <c r="J15" s="65">
        <v>24.28</v>
      </c>
      <c r="K15" s="65">
        <v>23.36</v>
      </c>
      <c r="L15" s="58">
        <v>0</v>
      </c>
      <c r="M15" s="65">
        <v>3.02</v>
      </c>
      <c r="N15" s="65">
        <v>0.13</v>
      </c>
      <c r="O15" s="65">
        <v>1.97</v>
      </c>
      <c r="P15" s="65">
        <v>0.09</v>
      </c>
    </row>
    <row r="16" spans="1:16">
      <c r="A16" s="184"/>
      <c r="B16" s="66"/>
      <c r="C16" s="55"/>
      <c r="D16" s="66"/>
      <c r="E16" s="67"/>
      <c r="F16" s="66"/>
      <c r="G16" s="67"/>
      <c r="H16" s="66"/>
      <c r="I16" s="66"/>
      <c r="J16" s="66"/>
      <c r="K16" s="66"/>
      <c r="L16" s="67"/>
      <c r="M16" s="66"/>
      <c r="N16" s="66"/>
      <c r="O16" s="66"/>
      <c r="P16" s="66"/>
    </row>
    <row r="17" spans="1:16">
      <c r="A17" s="184"/>
      <c r="B17" s="61"/>
      <c r="C17" s="62"/>
      <c r="D17" s="61"/>
      <c r="E17" s="186" t="s">
        <v>105</v>
      </c>
      <c r="F17" s="175"/>
      <c r="G17" s="186" t="s">
        <v>98</v>
      </c>
      <c r="H17" s="175"/>
      <c r="I17" s="175"/>
      <c r="J17" s="175"/>
      <c r="K17" s="175"/>
      <c r="L17" s="186" t="s">
        <v>91</v>
      </c>
      <c r="M17" s="175"/>
      <c r="N17" s="175"/>
      <c r="O17" s="175"/>
      <c r="P17" s="175"/>
    </row>
    <row r="18" spans="1:16">
      <c r="A18" s="184"/>
      <c r="B18" s="54" t="s">
        <v>99</v>
      </c>
      <c r="C18" s="55" t="s">
        <v>100</v>
      </c>
      <c r="D18" s="56">
        <v>2.5572470977245101</v>
      </c>
      <c r="E18" s="57">
        <v>0.26321243523316101</v>
      </c>
      <c r="F18" s="56">
        <v>4.4719642242862102E-2</v>
      </c>
      <c r="G18" s="58">
        <v>0</v>
      </c>
      <c r="H18" s="59">
        <v>2.92</v>
      </c>
      <c r="I18" s="59">
        <v>0.59</v>
      </c>
      <c r="J18" s="59">
        <v>4.7</v>
      </c>
      <c r="K18" s="59">
        <v>0.71</v>
      </c>
      <c r="L18" s="58">
        <v>1</v>
      </c>
      <c r="M18" s="59">
        <v>17.62</v>
      </c>
      <c r="N18" s="59">
        <v>17.79</v>
      </c>
      <c r="O18" s="59">
        <v>11.33</v>
      </c>
      <c r="P18" s="59">
        <v>11.28</v>
      </c>
    </row>
    <row r="19" spans="1:16">
      <c r="A19" s="184"/>
      <c r="B19" s="54" t="s">
        <v>106</v>
      </c>
      <c r="C19" s="55" t="s">
        <v>107</v>
      </c>
      <c r="D19" s="56">
        <v>-1.8333774617365699</v>
      </c>
      <c r="E19" s="57">
        <v>3.1590909090909101</v>
      </c>
      <c r="F19" s="56">
        <v>11.258064516129</v>
      </c>
      <c r="G19" s="58">
        <v>1</v>
      </c>
      <c r="H19" s="59">
        <v>3.07</v>
      </c>
      <c r="I19" s="59">
        <v>3.09</v>
      </c>
      <c r="J19" s="59">
        <v>3.88</v>
      </c>
      <c r="K19" s="59">
        <v>3.89</v>
      </c>
      <c r="L19" s="58">
        <v>0</v>
      </c>
      <c r="M19" s="59">
        <v>1.19</v>
      </c>
      <c r="N19" s="59">
        <v>0.19</v>
      </c>
      <c r="O19" s="59">
        <v>1.01</v>
      </c>
      <c r="P19" s="59">
        <v>0.43</v>
      </c>
    </row>
    <row r="20" spans="1:16">
      <c r="A20" s="184"/>
      <c r="B20" s="54" t="s">
        <v>103</v>
      </c>
      <c r="C20" s="55" t="s">
        <v>104</v>
      </c>
      <c r="D20" s="56">
        <v>4.1836606522911604</v>
      </c>
      <c r="E20" s="57">
        <v>0.28550185873605899</v>
      </c>
      <c r="F20" s="56">
        <v>1.5710919088766699E-2</v>
      </c>
      <c r="G20" s="58">
        <v>0</v>
      </c>
      <c r="H20" s="59">
        <v>1.7</v>
      </c>
      <c r="I20" s="59">
        <v>0.09</v>
      </c>
      <c r="J20" s="59">
        <v>2.14</v>
      </c>
      <c r="K20" s="59">
        <v>0.11</v>
      </c>
      <c r="L20" s="58">
        <v>1</v>
      </c>
      <c r="M20" s="59">
        <v>10.55</v>
      </c>
      <c r="N20" s="59">
        <v>10.18</v>
      </c>
      <c r="O20" s="59">
        <v>2.9</v>
      </c>
      <c r="P20" s="59">
        <v>2.5499999999999998</v>
      </c>
    </row>
    <row r="21" spans="1:16">
      <c r="A21" s="185"/>
      <c r="B21" s="68" t="s">
        <v>108</v>
      </c>
      <c r="C21" s="62" t="s">
        <v>109</v>
      </c>
      <c r="D21" s="69">
        <v>-2.2297166699119302</v>
      </c>
      <c r="E21" s="70">
        <v>14.113879003558701</v>
      </c>
      <c r="F21" s="69">
        <v>66.2</v>
      </c>
      <c r="G21" s="71">
        <v>1</v>
      </c>
      <c r="H21" s="72">
        <v>20.02</v>
      </c>
      <c r="I21" s="72">
        <v>20.21</v>
      </c>
      <c r="J21" s="72">
        <v>19.64</v>
      </c>
      <c r="K21" s="72">
        <v>19.510000000000002</v>
      </c>
      <c r="L21" s="71">
        <v>0</v>
      </c>
      <c r="M21" s="72">
        <v>1.43</v>
      </c>
      <c r="N21" s="72">
        <v>0.44</v>
      </c>
      <c r="O21" s="72">
        <v>1.38</v>
      </c>
      <c r="P21" s="72">
        <v>0.16</v>
      </c>
    </row>
  </sheetData>
  <customSheetViews>
    <customSheetView guid="{CFC1F56D-7CB3-D74B-8DD6-F1C33944A76E}">
      <selection activeCell="C23" sqref="C23"/>
    </customSheetView>
  </customSheetViews>
  <mergeCells count="24">
    <mergeCell ref="O5:P5"/>
    <mergeCell ref="A7:A21"/>
    <mergeCell ref="E10:F10"/>
    <mergeCell ref="G10:K10"/>
    <mergeCell ref="L10:P10"/>
    <mergeCell ref="E17:F17"/>
    <mergeCell ref="G17:K17"/>
    <mergeCell ref="L17:P17"/>
    <mergeCell ref="A1:P1"/>
    <mergeCell ref="A3:A6"/>
    <mergeCell ref="B3:B6"/>
    <mergeCell ref="C3:C6"/>
    <mergeCell ref="D3:D6"/>
    <mergeCell ref="E3:F3"/>
    <mergeCell ref="G3:K3"/>
    <mergeCell ref="L3:P3"/>
    <mergeCell ref="E4:F5"/>
    <mergeCell ref="G4:G6"/>
    <mergeCell ref="H4:K4"/>
    <mergeCell ref="L4:L6"/>
    <mergeCell ref="M4:P4"/>
    <mergeCell ref="H5:I5"/>
    <mergeCell ref="J5:K5"/>
    <mergeCell ref="M5:N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sqref="A1:G1"/>
    </sheetView>
  </sheetViews>
  <sheetFormatPr baseColWidth="10" defaultRowHeight="15" x14ac:dyDescent="0"/>
  <cols>
    <col min="1" max="1" width="11.6640625" customWidth="1"/>
    <col min="4" max="4" width="12.6640625" customWidth="1"/>
    <col min="5" max="5" width="13.1640625" customWidth="1"/>
    <col min="6" max="6" width="13.33203125" customWidth="1"/>
    <col min="7" max="7" width="14.1640625" customWidth="1"/>
    <col min="8" max="8" width="9.5" customWidth="1"/>
    <col min="9" max="10" width="9.6640625" customWidth="1"/>
    <col min="15" max="15" width="12.5" customWidth="1"/>
    <col min="16" max="16" width="13.5" customWidth="1"/>
  </cols>
  <sheetData>
    <row r="1" spans="1:10" ht="63" customHeight="1">
      <c r="A1" s="196" t="s">
        <v>156</v>
      </c>
      <c r="B1" s="196"/>
      <c r="C1" s="196"/>
      <c r="D1" s="196"/>
      <c r="E1" s="196"/>
      <c r="F1" s="196"/>
      <c r="G1" s="196"/>
      <c r="H1" s="1"/>
      <c r="I1" s="1"/>
      <c r="J1" s="1"/>
    </row>
    <row r="2" spans="1:10">
      <c r="A2" s="84"/>
      <c r="B2" s="84"/>
      <c r="C2" s="84"/>
      <c r="D2" s="84"/>
      <c r="E2" s="84"/>
      <c r="F2" s="84"/>
      <c r="G2" s="84"/>
      <c r="H2" s="1"/>
      <c r="I2" s="1"/>
      <c r="J2" s="1"/>
    </row>
    <row r="3" spans="1:10">
      <c r="A3" s="149" t="s">
        <v>134</v>
      </c>
      <c r="B3" s="149"/>
      <c r="C3" s="149"/>
      <c r="D3" s="149"/>
      <c r="E3" s="149"/>
      <c r="F3" s="149"/>
      <c r="G3" s="149"/>
      <c r="H3" s="85"/>
      <c r="I3" s="86"/>
      <c r="J3" s="1"/>
    </row>
    <row r="4" spans="1:10">
      <c r="A4" s="150" t="s">
        <v>135</v>
      </c>
      <c r="B4" s="150" t="s">
        <v>136</v>
      </c>
      <c r="C4" s="150" t="s">
        <v>111</v>
      </c>
      <c r="D4" s="150" t="s">
        <v>137</v>
      </c>
      <c r="E4" s="150"/>
      <c r="F4" s="150"/>
      <c r="G4" s="150"/>
      <c r="H4" s="87"/>
      <c r="I4" s="87"/>
      <c r="J4" s="87"/>
    </row>
    <row r="5" spans="1:10">
      <c r="A5" s="151"/>
      <c r="B5" s="151"/>
      <c r="C5" s="151"/>
      <c r="D5" s="151"/>
      <c r="E5" s="151"/>
      <c r="F5" s="151"/>
      <c r="G5" s="151"/>
      <c r="H5" s="87"/>
      <c r="I5" s="87"/>
      <c r="J5" s="87"/>
    </row>
    <row r="6" spans="1:10" ht="30">
      <c r="A6" s="1" t="s">
        <v>112</v>
      </c>
      <c r="B6" s="1"/>
      <c r="C6" s="85"/>
      <c r="D6" s="85" t="s">
        <v>95</v>
      </c>
      <c r="E6" s="85" t="s">
        <v>103</v>
      </c>
      <c r="F6" s="88" t="s">
        <v>106</v>
      </c>
      <c r="G6" s="1" t="s">
        <v>108</v>
      </c>
      <c r="H6" s="1"/>
      <c r="I6" s="1"/>
      <c r="J6" s="1"/>
    </row>
    <row r="7" spans="1:10" ht="36">
      <c r="A7" s="1" t="s">
        <v>113</v>
      </c>
      <c r="B7" s="1"/>
      <c r="C7" s="85"/>
      <c r="D7" s="89" t="s">
        <v>138</v>
      </c>
      <c r="E7" s="89" t="s">
        <v>139</v>
      </c>
      <c r="F7" s="89" t="s">
        <v>140</v>
      </c>
      <c r="G7" s="89" t="s">
        <v>141</v>
      </c>
      <c r="H7" s="85"/>
      <c r="I7" s="85"/>
      <c r="J7" s="1"/>
    </row>
    <row r="8" spans="1:10">
      <c r="A8" s="192" t="s">
        <v>124</v>
      </c>
      <c r="B8" s="192" t="s">
        <v>98</v>
      </c>
      <c r="C8" s="85">
        <v>1</v>
      </c>
      <c r="D8" s="90">
        <v>1.0906592238380999</v>
      </c>
      <c r="E8" s="90">
        <v>2.7057056547105707E-2</v>
      </c>
      <c r="F8" s="91">
        <v>0.91637062275750591</v>
      </c>
      <c r="G8" s="91">
        <v>0.78794592172567701</v>
      </c>
      <c r="H8" s="1"/>
      <c r="I8" s="85"/>
      <c r="J8" s="1"/>
    </row>
    <row r="9" spans="1:10">
      <c r="A9" s="192"/>
      <c r="B9" s="192"/>
      <c r="C9" s="85">
        <v>2</v>
      </c>
      <c r="D9" s="91">
        <v>0.65745882990084503</v>
      </c>
      <c r="E9" s="91">
        <v>1.3835708113452848E-2</v>
      </c>
      <c r="F9" s="91">
        <v>0.63417732165831897</v>
      </c>
      <c r="G9" s="91">
        <v>0.37745177865778934</v>
      </c>
      <c r="H9" s="1"/>
      <c r="I9" s="85"/>
      <c r="J9" s="1"/>
    </row>
    <row r="10" spans="1:10">
      <c r="A10" s="192"/>
      <c r="B10" s="192"/>
      <c r="C10" s="85">
        <v>3</v>
      </c>
      <c r="D10" s="91">
        <v>0.78962876600433118</v>
      </c>
      <c r="E10" s="91">
        <v>2.0371730208802584E-2</v>
      </c>
      <c r="F10" s="91">
        <v>0.74724398497668887</v>
      </c>
      <c r="G10" s="91">
        <v>0.49721739024244627</v>
      </c>
      <c r="H10" s="1"/>
      <c r="I10" s="85"/>
      <c r="J10" s="1"/>
    </row>
    <row r="11" spans="1:10">
      <c r="A11" s="192"/>
      <c r="B11" s="192"/>
      <c r="C11" s="85">
        <v>4</v>
      </c>
      <c r="D11" s="91">
        <v>0.74056803669000792</v>
      </c>
      <c r="E11" s="91">
        <v>2.1498802173749096E-2</v>
      </c>
      <c r="F11" s="91">
        <v>0.69706151072700917</v>
      </c>
      <c r="G11" s="91">
        <v>0.54877835675264397</v>
      </c>
      <c r="H11" s="1"/>
      <c r="I11" s="86"/>
      <c r="J11" s="1"/>
    </row>
    <row r="12" spans="1:10">
      <c r="A12" s="192"/>
      <c r="B12" s="192"/>
      <c r="C12" s="85" t="s">
        <v>125</v>
      </c>
      <c r="D12" s="91">
        <f>AVERAGE(D8:D11)</f>
        <v>0.81957871410832106</v>
      </c>
      <c r="E12" s="91">
        <f>AVERAGE(E8:E11)</f>
        <v>2.0690824260777559E-2</v>
      </c>
      <c r="F12" s="91">
        <f>AVERAGE(F8:F11)</f>
        <v>0.74871336002988076</v>
      </c>
      <c r="G12" s="91">
        <f>AVERAGE(G8:G11)</f>
        <v>0.55284836184463915</v>
      </c>
      <c r="H12" s="1"/>
      <c r="I12" s="86"/>
      <c r="J12" s="1"/>
    </row>
    <row r="13" spans="1:10">
      <c r="A13" s="192"/>
      <c r="B13" s="192" t="s">
        <v>90</v>
      </c>
      <c r="C13" s="85">
        <v>1</v>
      </c>
      <c r="D13" s="90">
        <v>1.2118831659108643E-2</v>
      </c>
      <c r="E13" s="90">
        <v>0.15592404822618078</v>
      </c>
      <c r="F13" s="195"/>
      <c r="G13" s="195"/>
      <c r="H13" s="1"/>
      <c r="I13" s="86"/>
      <c r="J13" s="1"/>
    </row>
    <row r="14" spans="1:10">
      <c r="A14" s="192"/>
      <c r="B14" s="192"/>
      <c r="C14" s="85">
        <v>2</v>
      </c>
      <c r="D14" s="90">
        <v>1.840975171944044E-2</v>
      </c>
      <c r="E14" s="90">
        <v>0.19523678769394734</v>
      </c>
      <c r="F14" s="195"/>
      <c r="G14" s="195"/>
      <c r="H14" s="1"/>
      <c r="I14" s="86"/>
      <c r="J14" s="1"/>
    </row>
    <row r="15" spans="1:10">
      <c r="A15" s="192"/>
      <c r="B15" s="192"/>
      <c r="C15" s="85">
        <v>3</v>
      </c>
      <c r="D15" s="90">
        <v>6.5598991482508839E-3</v>
      </c>
      <c r="E15" s="90">
        <v>6.4506876567768698E-2</v>
      </c>
      <c r="F15" s="195"/>
      <c r="G15" s="195"/>
      <c r="H15" s="1"/>
      <c r="I15" s="86"/>
      <c r="J15" s="1"/>
    </row>
    <row r="16" spans="1:10">
      <c r="A16" s="192"/>
      <c r="B16" s="192"/>
      <c r="C16" s="85">
        <v>4</v>
      </c>
      <c r="D16" s="90">
        <v>2.1727614546096889E-2</v>
      </c>
      <c r="E16" s="90">
        <v>0.18585711871611268</v>
      </c>
      <c r="F16" s="195"/>
      <c r="G16" s="195"/>
      <c r="H16" s="1"/>
      <c r="I16" s="86"/>
      <c r="J16" s="1"/>
    </row>
    <row r="17" spans="1:10">
      <c r="A17" s="192"/>
      <c r="B17" s="192"/>
      <c r="C17" s="85" t="s">
        <v>125</v>
      </c>
      <c r="D17" s="90">
        <f>AVERAGE(D13:D16)</f>
        <v>1.4704024268224213E-2</v>
      </c>
      <c r="E17" s="90">
        <f>AVERAGE(E13:E16)</f>
        <v>0.15038120780100239</v>
      </c>
      <c r="F17" s="195"/>
      <c r="G17" s="195"/>
      <c r="H17" s="1"/>
      <c r="I17" s="86"/>
      <c r="J17" s="1"/>
    </row>
    <row r="18" spans="1:10">
      <c r="A18" s="192"/>
      <c r="B18" s="192" t="s">
        <v>91</v>
      </c>
      <c r="C18" s="85">
        <v>1</v>
      </c>
      <c r="D18" s="90">
        <v>0.14941583872917361</v>
      </c>
      <c r="E18" s="90">
        <v>0.57796388529067011</v>
      </c>
      <c r="F18" s="91">
        <v>2.3108729343223649E-2</v>
      </c>
      <c r="G18" s="91">
        <v>1.0954436860411032E-3</v>
      </c>
      <c r="H18" s="1"/>
      <c r="I18" s="86"/>
      <c r="J18" s="1"/>
    </row>
    <row r="19" spans="1:10">
      <c r="A19" s="192"/>
      <c r="B19" s="192"/>
      <c r="C19" s="85">
        <v>2</v>
      </c>
      <c r="D19" s="90">
        <v>0.21159420108955265</v>
      </c>
      <c r="E19" s="90">
        <v>0.87993353027550458</v>
      </c>
      <c r="F19" s="91">
        <v>2.836225380825564E-2</v>
      </c>
      <c r="G19" s="91">
        <v>3.9394195127179114E-2</v>
      </c>
      <c r="H19" s="1"/>
      <c r="I19" s="86"/>
      <c r="J19" s="1"/>
    </row>
    <row r="20" spans="1:10">
      <c r="A20" s="192"/>
      <c r="B20" s="192"/>
      <c r="C20" s="1">
        <v>3</v>
      </c>
      <c r="D20" s="90">
        <v>0.173284270301934</v>
      </c>
      <c r="E20" s="90">
        <v>0.77274180516977198</v>
      </c>
      <c r="F20" s="91">
        <v>1.8892520184445691E-2</v>
      </c>
      <c r="G20" s="91">
        <v>2.3255048576801957E-4</v>
      </c>
      <c r="H20" s="1"/>
      <c r="I20" s="86"/>
      <c r="J20" s="1"/>
    </row>
    <row r="21" spans="1:10">
      <c r="A21" s="192"/>
      <c r="B21" s="192"/>
      <c r="C21" s="1">
        <v>4</v>
      </c>
      <c r="D21" s="90">
        <v>0.30611693945318791</v>
      </c>
      <c r="E21" s="90">
        <v>1.0840651776137902</v>
      </c>
      <c r="F21" s="91">
        <v>3.0150186160510198E-2</v>
      </c>
      <c r="G21" s="91">
        <v>1.1318357087078039E-3</v>
      </c>
      <c r="H21" s="1"/>
      <c r="I21" s="86"/>
      <c r="J21" s="1"/>
    </row>
    <row r="22" spans="1:10">
      <c r="A22" s="192"/>
      <c r="B22" s="192"/>
      <c r="C22" s="1" t="s">
        <v>125</v>
      </c>
      <c r="D22" s="90">
        <f>AVERAGE(D18:D21)</f>
        <v>0.21010281239346207</v>
      </c>
      <c r="E22" s="90">
        <f>AVERAGE(E18:E21)</f>
        <v>0.82867609958743427</v>
      </c>
      <c r="F22" s="90">
        <f>AVERAGE(F18:F21)</f>
        <v>2.5128422374108794E-2</v>
      </c>
      <c r="G22" s="90">
        <f>AVERAGE(G18:G21)</f>
        <v>1.046350625192401E-2</v>
      </c>
      <c r="H22" s="1"/>
      <c r="I22" s="86"/>
      <c r="J22" s="1"/>
    </row>
    <row r="23" spans="1:10">
      <c r="A23" s="192" t="s">
        <v>11</v>
      </c>
      <c r="B23" s="192" t="s">
        <v>98</v>
      </c>
      <c r="C23" s="1">
        <v>1</v>
      </c>
      <c r="D23" s="92">
        <v>14.31</v>
      </c>
      <c r="E23" s="92">
        <v>1.7</v>
      </c>
      <c r="F23" s="92">
        <v>3.07</v>
      </c>
      <c r="G23" s="92">
        <v>20.02</v>
      </c>
      <c r="H23" s="1"/>
      <c r="I23" s="86"/>
      <c r="J23" s="1"/>
    </row>
    <row r="24" spans="1:10">
      <c r="A24" s="192"/>
      <c r="B24" s="192"/>
      <c r="C24" s="1">
        <v>2</v>
      </c>
      <c r="D24" s="92">
        <v>24.28</v>
      </c>
      <c r="E24" s="92">
        <v>2.14</v>
      </c>
      <c r="F24" s="92">
        <v>3.88</v>
      </c>
      <c r="G24" s="92">
        <v>19.64</v>
      </c>
      <c r="H24" s="1"/>
      <c r="I24" s="86"/>
      <c r="J24" s="1"/>
    </row>
    <row r="25" spans="1:10">
      <c r="A25" s="192"/>
      <c r="B25" s="192"/>
      <c r="C25" s="1" t="s">
        <v>125</v>
      </c>
      <c r="D25" s="92">
        <f>AVERAGE(D23:D24)</f>
        <v>19.295000000000002</v>
      </c>
      <c r="E25" s="92">
        <f>AVERAGE(E23:E24)</f>
        <v>1.92</v>
      </c>
      <c r="F25" s="92">
        <f>AVERAGE(F23:F24)</f>
        <v>3.4749999999999996</v>
      </c>
      <c r="G25" s="92">
        <f>AVERAGE(G23:G24)</f>
        <v>19.829999999999998</v>
      </c>
      <c r="H25" s="1"/>
      <c r="I25" s="86"/>
      <c r="J25" s="1"/>
    </row>
    <row r="26" spans="1:10">
      <c r="A26" s="192"/>
      <c r="B26" s="192" t="s">
        <v>90</v>
      </c>
      <c r="C26" s="1">
        <v>1</v>
      </c>
      <c r="D26" s="92">
        <v>3.02</v>
      </c>
      <c r="E26" s="92">
        <v>9.85</v>
      </c>
      <c r="F26" s="194"/>
      <c r="G26" s="194"/>
      <c r="H26" s="1"/>
      <c r="I26" s="86"/>
      <c r="J26" s="1"/>
    </row>
    <row r="27" spans="1:10">
      <c r="A27" s="192"/>
      <c r="B27" s="192"/>
      <c r="C27" s="1">
        <v>2</v>
      </c>
      <c r="D27" s="92">
        <v>1.97</v>
      </c>
      <c r="E27" s="92">
        <v>5.6</v>
      </c>
      <c r="F27" s="194"/>
      <c r="G27" s="194"/>
      <c r="H27" s="1"/>
      <c r="I27" s="86"/>
      <c r="J27" s="1"/>
    </row>
    <row r="28" spans="1:10">
      <c r="A28" s="192"/>
      <c r="B28" s="192"/>
      <c r="C28" s="1" t="s">
        <v>125</v>
      </c>
      <c r="D28" s="92">
        <f>AVERAGE(D26:D27)</f>
        <v>2.4950000000000001</v>
      </c>
      <c r="E28" s="92">
        <f>AVERAGE(E26:E27)</f>
        <v>7.7249999999999996</v>
      </c>
      <c r="F28" s="194"/>
      <c r="G28" s="194"/>
      <c r="H28" s="1"/>
      <c r="I28" s="86"/>
      <c r="J28" s="1"/>
    </row>
    <row r="29" spans="1:10">
      <c r="A29" s="192"/>
      <c r="B29" s="192" t="s">
        <v>91</v>
      </c>
      <c r="C29" s="1">
        <v>1</v>
      </c>
      <c r="D29" s="92">
        <v>3.31</v>
      </c>
      <c r="E29" s="92">
        <v>10.55</v>
      </c>
      <c r="F29" s="92">
        <v>1.19</v>
      </c>
      <c r="G29" s="92">
        <v>1.43</v>
      </c>
      <c r="H29" s="1"/>
      <c r="I29" s="86"/>
      <c r="J29" s="1"/>
    </row>
    <row r="30" spans="1:10">
      <c r="A30" s="192"/>
      <c r="B30" s="192"/>
      <c r="C30" s="1">
        <v>2</v>
      </c>
      <c r="D30" s="92">
        <v>8.7200000000000006</v>
      </c>
      <c r="E30" s="92">
        <v>2.9</v>
      </c>
      <c r="F30" s="92">
        <v>1.01</v>
      </c>
      <c r="G30" s="92">
        <v>1.38</v>
      </c>
      <c r="H30" s="1"/>
      <c r="I30" s="86"/>
      <c r="J30" s="1"/>
    </row>
    <row r="31" spans="1:10">
      <c r="A31" s="192"/>
      <c r="B31" s="192"/>
      <c r="C31" s="1" t="s">
        <v>125</v>
      </c>
      <c r="D31" s="92">
        <f>AVERAGE(D29:D30)</f>
        <v>6.0150000000000006</v>
      </c>
      <c r="E31" s="92">
        <f>AVERAGE(E29:E30)</f>
        <v>6.7250000000000005</v>
      </c>
      <c r="F31" s="92">
        <f>AVERAGE(F29:F30)</f>
        <v>1.1000000000000001</v>
      </c>
      <c r="G31" s="92">
        <f>AVERAGE(G29:G30)</f>
        <v>1.4049999999999998</v>
      </c>
      <c r="H31" s="1"/>
      <c r="I31" s="86"/>
      <c r="J31" s="1"/>
    </row>
    <row r="32" spans="1:10">
      <c r="A32" s="189" t="s">
        <v>148</v>
      </c>
      <c r="B32" s="189" t="s">
        <v>98</v>
      </c>
      <c r="C32" s="130">
        <v>1</v>
      </c>
      <c r="D32" s="131">
        <v>12.5</v>
      </c>
      <c r="E32" s="131">
        <v>0</v>
      </c>
      <c r="F32" s="131">
        <v>3.06</v>
      </c>
      <c r="G32" s="131">
        <v>22.15</v>
      </c>
      <c r="H32" s="104"/>
      <c r="I32" s="86"/>
      <c r="J32" s="104"/>
    </row>
    <row r="33" spans="1:10">
      <c r="A33" s="189"/>
      <c r="B33" s="189"/>
      <c r="C33" s="130">
        <v>2</v>
      </c>
      <c r="D33" s="131">
        <v>22.11</v>
      </c>
      <c r="E33" s="131">
        <v>0</v>
      </c>
      <c r="F33" s="131">
        <v>3.91</v>
      </c>
      <c r="G33" s="131">
        <v>21.51</v>
      </c>
      <c r="H33" s="104"/>
      <c r="I33" s="86"/>
      <c r="J33" s="104"/>
    </row>
    <row r="34" spans="1:10">
      <c r="A34" s="189"/>
      <c r="B34" s="189"/>
      <c r="C34" s="130" t="s">
        <v>125</v>
      </c>
      <c r="D34" s="132">
        <f>AVERAGE(D32:D33)</f>
        <v>17.305</v>
      </c>
      <c r="E34" s="133">
        <f>IF(AVERAGE(E32:E33)&gt;0, AVERAGE(E32:E33), 0.0000000001)</f>
        <v>1E-10</v>
      </c>
      <c r="F34" s="132">
        <f t="shared" ref="F34:G34" si="0">AVERAGE(F32:F33)</f>
        <v>3.4850000000000003</v>
      </c>
      <c r="G34" s="132">
        <f t="shared" si="0"/>
        <v>21.83</v>
      </c>
      <c r="H34" s="104"/>
      <c r="I34" s="86"/>
      <c r="J34" s="104"/>
    </row>
    <row r="35" spans="1:10">
      <c r="A35" s="189"/>
      <c r="B35" s="189" t="s">
        <v>90</v>
      </c>
      <c r="C35" s="130">
        <v>1</v>
      </c>
      <c r="D35" s="131">
        <v>0</v>
      </c>
      <c r="E35" s="131">
        <v>7.44</v>
      </c>
      <c r="F35" s="190"/>
      <c r="G35" s="190"/>
      <c r="H35" s="104"/>
      <c r="I35" s="86"/>
      <c r="J35" s="104"/>
    </row>
    <row r="36" spans="1:10">
      <c r="A36" s="189"/>
      <c r="B36" s="189"/>
      <c r="C36" s="130">
        <v>2</v>
      </c>
      <c r="D36" s="131">
        <v>0</v>
      </c>
      <c r="E36" s="131">
        <v>3.75</v>
      </c>
      <c r="F36" s="190"/>
      <c r="G36" s="190"/>
      <c r="H36" s="104"/>
      <c r="I36" s="86"/>
      <c r="J36" s="104"/>
    </row>
    <row r="37" spans="1:10">
      <c r="A37" s="189"/>
      <c r="B37" s="189"/>
      <c r="C37" s="130" t="s">
        <v>125</v>
      </c>
      <c r="D37" s="133">
        <f>IF(AVERAGE(D35:D36)&gt;0, AVERAGE(D35:D36), 0.0000000001)</f>
        <v>1E-10</v>
      </c>
      <c r="E37" s="132">
        <f>AVERAGE(E35:E36)</f>
        <v>5.5950000000000006</v>
      </c>
      <c r="F37" s="190"/>
      <c r="G37" s="190"/>
      <c r="H37" s="104"/>
      <c r="I37" s="86"/>
      <c r="J37" s="104"/>
    </row>
    <row r="38" spans="1:10">
      <c r="A38" s="189"/>
      <c r="B38" s="189" t="s">
        <v>91</v>
      </c>
      <c r="C38" s="130">
        <v>1</v>
      </c>
      <c r="D38" s="131">
        <v>1.71</v>
      </c>
      <c r="E38" s="131">
        <v>9.43</v>
      </c>
      <c r="F38" s="131">
        <v>1.19</v>
      </c>
      <c r="G38" s="131">
        <v>2.4300000000000002</v>
      </c>
      <c r="H38" s="104"/>
      <c r="I38" s="86"/>
      <c r="J38" s="104"/>
    </row>
    <row r="39" spans="1:10">
      <c r="A39" s="189"/>
      <c r="B39" s="189"/>
      <c r="C39" s="130">
        <v>2</v>
      </c>
      <c r="D39" s="131">
        <v>7.65</v>
      </c>
      <c r="E39" s="131">
        <v>1.94</v>
      </c>
      <c r="F39" s="131">
        <v>0.97</v>
      </c>
      <c r="G39" s="131">
        <v>0.34</v>
      </c>
      <c r="H39" s="104"/>
      <c r="I39" s="86"/>
      <c r="J39" s="104"/>
    </row>
    <row r="40" spans="1:10">
      <c r="A40" s="189"/>
      <c r="B40" s="189"/>
      <c r="C40" s="130" t="s">
        <v>125</v>
      </c>
      <c r="D40" s="132">
        <f>AVERAGE(D38:D39)</f>
        <v>4.68</v>
      </c>
      <c r="E40" s="132">
        <f t="shared" ref="E40:G40" si="1">AVERAGE(E38:E39)</f>
        <v>5.6849999999999996</v>
      </c>
      <c r="F40" s="132">
        <f t="shared" si="1"/>
        <v>1.08</v>
      </c>
      <c r="G40" s="132">
        <f t="shared" si="1"/>
        <v>1.385</v>
      </c>
      <c r="H40" s="104"/>
      <c r="I40" s="86"/>
      <c r="J40" s="104"/>
    </row>
    <row r="41" spans="1:10">
      <c r="A41" s="192" t="s">
        <v>12</v>
      </c>
      <c r="B41" s="192" t="s">
        <v>98</v>
      </c>
      <c r="C41" s="1">
        <v>1</v>
      </c>
      <c r="D41" s="92">
        <v>13.6</v>
      </c>
      <c r="E41" s="92">
        <v>0.09</v>
      </c>
      <c r="F41" s="92">
        <v>3.09</v>
      </c>
      <c r="G41" s="92">
        <v>20.21</v>
      </c>
      <c r="H41" s="1"/>
      <c r="I41" s="86"/>
      <c r="J41" s="1"/>
    </row>
    <row r="42" spans="1:10">
      <c r="A42" s="192"/>
      <c r="B42" s="192"/>
      <c r="C42" s="1">
        <v>2</v>
      </c>
      <c r="D42" s="92">
        <v>23.36</v>
      </c>
      <c r="E42" s="92">
        <v>0.11</v>
      </c>
      <c r="F42" s="92">
        <v>3.89</v>
      </c>
      <c r="G42" s="92">
        <v>19.510000000000002</v>
      </c>
      <c r="H42" s="1"/>
      <c r="I42" s="86"/>
      <c r="J42" s="1"/>
    </row>
    <row r="43" spans="1:10">
      <c r="A43" s="192"/>
      <c r="B43" s="192"/>
      <c r="C43" s="1" t="s">
        <v>125</v>
      </c>
      <c r="D43" s="92">
        <f>AVERAGE(D41:D42)</f>
        <v>18.48</v>
      </c>
      <c r="E43" s="92">
        <f>AVERAGE(E41:E42)</f>
        <v>0.1</v>
      </c>
      <c r="F43" s="92">
        <f>AVERAGE(F41:F42)</f>
        <v>3.49</v>
      </c>
      <c r="G43" s="92">
        <f>AVERAGE(G41:G42)</f>
        <v>19.86</v>
      </c>
      <c r="H43" s="1"/>
      <c r="I43" s="86"/>
      <c r="J43" s="1"/>
    </row>
    <row r="44" spans="1:10">
      <c r="A44" s="192"/>
      <c r="B44" s="192" t="s">
        <v>90</v>
      </c>
      <c r="C44" s="1">
        <v>1</v>
      </c>
      <c r="D44" s="92">
        <v>0.13</v>
      </c>
      <c r="E44" s="92">
        <v>8.7899999999999991</v>
      </c>
      <c r="F44" s="194"/>
      <c r="G44" s="194"/>
      <c r="H44" s="1"/>
      <c r="I44" s="86"/>
      <c r="J44" s="1"/>
    </row>
    <row r="45" spans="1:10">
      <c r="A45" s="192"/>
      <c r="B45" s="192"/>
      <c r="C45" s="1">
        <v>2</v>
      </c>
      <c r="D45" s="92">
        <v>0.09</v>
      </c>
      <c r="E45" s="92">
        <v>4.82</v>
      </c>
      <c r="F45" s="194"/>
      <c r="G45" s="194"/>
      <c r="H45" s="1"/>
      <c r="I45" s="86"/>
      <c r="J45" s="1"/>
    </row>
    <row r="46" spans="1:10">
      <c r="A46" s="192"/>
      <c r="B46" s="192"/>
      <c r="C46" s="1" t="s">
        <v>125</v>
      </c>
      <c r="D46" s="93">
        <f>AVERAGE(D44:D45)</f>
        <v>0.11</v>
      </c>
      <c r="E46" s="93">
        <f>AVERAGE(E44:E45)</f>
        <v>6.8049999999999997</v>
      </c>
      <c r="F46" s="194"/>
      <c r="G46" s="194"/>
      <c r="H46" s="1"/>
      <c r="I46" s="86"/>
      <c r="J46" s="1"/>
    </row>
    <row r="47" spans="1:10">
      <c r="A47" s="192"/>
      <c r="B47" s="192" t="s">
        <v>91</v>
      </c>
      <c r="C47" s="1">
        <v>1</v>
      </c>
      <c r="D47" s="92">
        <v>2.77</v>
      </c>
      <c r="E47" s="92">
        <v>10.18</v>
      </c>
      <c r="F47" s="92">
        <v>0.19</v>
      </c>
      <c r="G47" s="92">
        <v>0.44</v>
      </c>
      <c r="H47" s="1"/>
      <c r="I47" s="86"/>
      <c r="J47" s="1"/>
    </row>
    <row r="48" spans="1:10">
      <c r="A48" s="192"/>
      <c r="B48" s="192"/>
      <c r="C48" s="1">
        <v>2</v>
      </c>
      <c r="D48" s="92">
        <v>8.32</v>
      </c>
      <c r="E48" s="92">
        <v>2.5499999999999998</v>
      </c>
      <c r="F48" s="92">
        <v>0.43</v>
      </c>
      <c r="G48" s="92">
        <v>0.16</v>
      </c>
      <c r="H48" s="1"/>
      <c r="I48" s="86"/>
      <c r="J48" s="1"/>
    </row>
    <row r="49" spans="1:10">
      <c r="A49" s="192"/>
      <c r="B49" s="192"/>
      <c r="C49" s="1" t="s">
        <v>125</v>
      </c>
      <c r="D49" s="93">
        <f>AVERAGE(D47:D48)</f>
        <v>5.5449999999999999</v>
      </c>
      <c r="E49" s="93">
        <f>AVERAGE(E47:E48)</f>
        <v>6.3650000000000002</v>
      </c>
      <c r="F49" s="93">
        <f>AVERAGE(F47:F48)</f>
        <v>0.31</v>
      </c>
      <c r="G49" s="93">
        <f>AVERAGE(G47:G48)</f>
        <v>0.3</v>
      </c>
      <c r="H49" s="1"/>
    </row>
    <row r="50" spans="1:10" ht="16">
      <c r="A50" s="156" t="s">
        <v>127</v>
      </c>
      <c r="B50" s="156" t="s">
        <v>98</v>
      </c>
      <c r="C50" s="102">
        <v>1</v>
      </c>
      <c r="D50" s="94">
        <v>8.7404840000000004</v>
      </c>
      <c r="E50" s="94">
        <v>0</v>
      </c>
      <c r="F50" s="94">
        <v>2.5106389999999998</v>
      </c>
      <c r="G50" s="94">
        <v>56.393389999999997</v>
      </c>
      <c r="H50" s="95"/>
    </row>
    <row r="51" spans="1:10" ht="16">
      <c r="A51" s="156"/>
      <c r="B51" s="156"/>
      <c r="C51" s="102">
        <v>2</v>
      </c>
      <c r="D51" s="97">
        <v>20.952380000000002</v>
      </c>
      <c r="E51" s="94">
        <v>0</v>
      </c>
      <c r="F51" s="97">
        <v>3.7934640000000002</v>
      </c>
      <c r="G51" s="94">
        <v>65.232979999999998</v>
      </c>
      <c r="H51" s="95"/>
    </row>
    <row r="52" spans="1:10" ht="16">
      <c r="A52" s="156"/>
      <c r="B52" s="156"/>
      <c r="C52" s="102" t="s">
        <v>125</v>
      </c>
      <c r="D52" s="105">
        <f>AVERAGE(D50:D51)</f>
        <v>14.846432</v>
      </c>
      <c r="E52" s="105">
        <f>IF(AVERAGE(E50:E51)&lt;0.0000000001, 0.0000000001, AVERAGE(E50:E51))</f>
        <v>1E-10</v>
      </c>
      <c r="F52" s="105">
        <f>AVERAGE(F50:F51)</f>
        <v>3.1520514999999998</v>
      </c>
      <c r="G52" s="105">
        <f>AVERAGE(G50:G51)</f>
        <v>60.813184999999997</v>
      </c>
      <c r="H52" s="95"/>
    </row>
    <row r="53" spans="1:10" ht="16">
      <c r="A53" s="156"/>
      <c r="B53" s="156" t="s">
        <v>90</v>
      </c>
      <c r="C53" s="102">
        <v>1</v>
      </c>
      <c r="D53" s="94">
        <v>1.6900000000000001E-28</v>
      </c>
      <c r="E53" s="94">
        <v>5.33</v>
      </c>
      <c r="F53" s="191"/>
      <c r="G53" s="191"/>
      <c r="H53" s="95"/>
    </row>
    <row r="54" spans="1:10" ht="16">
      <c r="A54" s="156"/>
      <c r="B54" s="156"/>
      <c r="C54" s="102">
        <v>2</v>
      </c>
      <c r="D54" s="97">
        <v>0</v>
      </c>
      <c r="E54" s="94">
        <v>2.38</v>
      </c>
      <c r="F54" s="191"/>
      <c r="G54" s="191"/>
      <c r="H54" s="95"/>
    </row>
    <row r="55" spans="1:10" ht="16">
      <c r="A55" s="156"/>
      <c r="B55" s="156"/>
      <c r="C55" s="102" t="s">
        <v>125</v>
      </c>
      <c r="D55" s="105">
        <f>IF(AVERAGE(D53:D54)&lt; 0.0000000001, 0.0000000001,AVERAGE(D53:D54))</f>
        <v>1E-10</v>
      </c>
      <c r="E55" s="105">
        <f>AVERAGE(E53:E54)</f>
        <v>3.855</v>
      </c>
      <c r="F55" s="191"/>
      <c r="G55" s="191"/>
      <c r="H55" s="95"/>
    </row>
    <row r="56" spans="1:10" ht="16">
      <c r="A56" s="156"/>
      <c r="B56" s="156" t="s">
        <v>91</v>
      </c>
      <c r="C56" s="102">
        <v>1</v>
      </c>
      <c r="D56" s="94">
        <v>1.1200000000000001</v>
      </c>
      <c r="E56" s="94">
        <v>5.51</v>
      </c>
      <c r="F56" s="97">
        <v>1.234702</v>
      </c>
      <c r="G56" s="94">
        <v>3.48</v>
      </c>
      <c r="H56" s="95"/>
    </row>
    <row r="57" spans="1:10" ht="16">
      <c r="A57" s="156"/>
      <c r="B57" s="156"/>
      <c r="C57" s="102">
        <v>2</v>
      </c>
      <c r="D57" s="94">
        <v>6.27</v>
      </c>
      <c r="E57" s="97">
        <v>1.1897660000000001</v>
      </c>
      <c r="F57" s="97">
        <v>1.228718E-5</v>
      </c>
      <c r="G57" s="97">
        <v>4.8704349999999996</v>
      </c>
      <c r="H57" s="95"/>
      <c r="I57" s="95"/>
      <c r="J57" s="96"/>
    </row>
    <row r="58" spans="1:10" ht="16">
      <c r="A58" s="156"/>
      <c r="B58" s="156"/>
      <c r="C58" s="102" t="s">
        <v>125</v>
      </c>
      <c r="D58" s="105">
        <f>AVERAGE(D56:D57)</f>
        <v>3.6949999999999998</v>
      </c>
      <c r="E58" s="105">
        <f>AVERAGE(E56:E57)</f>
        <v>3.3498830000000002</v>
      </c>
      <c r="F58" s="105">
        <f>AVERAGE(F56:F57)</f>
        <v>0.61735714358999993</v>
      </c>
      <c r="G58" s="105">
        <f>AVERAGE(G56:G57)</f>
        <v>4.1752174999999996</v>
      </c>
      <c r="H58" s="95"/>
      <c r="I58" s="95"/>
      <c r="J58" s="96"/>
    </row>
    <row r="59" spans="1:10" ht="15" customHeight="1">
      <c r="A59" s="156" t="s">
        <v>149</v>
      </c>
      <c r="B59" s="156" t="s">
        <v>98</v>
      </c>
      <c r="C59" s="102">
        <v>1</v>
      </c>
      <c r="D59" s="94">
        <v>12.104649999999999</v>
      </c>
      <c r="E59" s="94">
        <v>0</v>
      </c>
      <c r="F59" s="94">
        <v>2.4026960000000002</v>
      </c>
      <c r="G59" s="94">
        <v>53.502110000000002</v>
      </c>
      <c r="H59" s="95"/>
      <c r="I59" s="95"/>
      <c r="J59" s="96"/>
    </row>
    <row r="60" spans="1:10">
      <c r="A60" s="156"/>
      <c r="B60" s="156"/>
      <c r="C60" s="102">
        <v>2</v>
      </c>
      <c r="D60" s="94">
        <v>19.596340000000001</v>
      </c>
      <c r="E60" s="94">
        <v>0</v>
      </c>
      <c r="F60" s="94">
        <v>3.5981809999999999</v>
      </c>
      <c r="G60" s="94">
        <v>65.341790000000003</v>
      </c>
    </row>
    <row r="61" spans="1:10">
      <c r="A61" s="156"/>
      <c r="B61" s="156"/>
      <c r="C61" s="102" t="s">
        <v>125</v>
      </c>
      <c r="D61" s="105">
        <f>AVERAGE(D59:D60)</f>
        <v>15.850495</v>
      </c>
      <c r="E61" s="105">
        <f>IF(AVERAGE(E59:E60)&gt;0, AVERAGE(E59:E60), 0.0000000001)</f>
        <v>1E-10</v>
      </c>
      <c r="F61" s="105">
        <f>AVERAGE(F59:F60)</f>
        <v>3.0004385</v>
      </c>
      <c r="G61" s="105">
        <f>AVERAGE(G59:G60)</f>
        <v>59.421950000000002</v>
      </c>
    </row>
    <row r="62" spans="1:10">
      <c r="A62" s="156"/>
      <c r="B62" s="156" t="s">
        <v>90</v>
      </c>
      <c r="C62" s="102">
        <v>1</v>
      </c>
      <c r="D62" s="94">
        <v>3.3700000000000002E-34</v>
      </c>
      <c r="E62" s="94">
        <v>5.3934139999999999</v>
      </c>
      <c r="F62" s="191"/>
      <c r="G62" s="191"/>
    </row>
    <row r="63" spans="1:10">
      <c r="A63" s="156"/>
      <c r="B63" s="156"/>
      <c r="C63" s="102">
        <v>2</v>
      </c>
      <c r="D63" s="94">
        <v>0</v>
      </c>
      <c r="E63" s="94">
        <v>2.3539599999999998</v>
      </c>
      <c r="F63" s="191"/>
      <c r="G63" s="191"/>
    </row>
    <row r="64" spans="1:10">
      <c r="A64" s="156"/>
      <c r="B64" s="156"/>
      <c r="C64" s="102" t="s">
        <v>125</v>
      </c>
      <c r="D64" s="105">
        <f>IF(AVERAGE(D62:D63)&lt; 0.0000000001, 0.0000000001, AVERAGE(D62:D63))</f>
        <v>1E-10</v>
      </c>
      <c r="E64" s="105">
        <f>AVERAGE(E62:E63)</f>
        <v>3.8736869999999999</v>
      </c>
      <c r="F64" s="191"/>
      <c r="G64" s="191"/>
    </row>
    <row r="65" spans="1:16" ht="15" customHeight="1">
      <c r="A65" s="156"/>
      <c r="B65" s="156" t="s">
        <v>91</v>
      </c>
      <c r="C65" s="102">
        <v>1</v>
      </c>
      <c r="D65" s="94">
        <v>2.47315</v>
      </c>
      <c r="E65" s="94">
        <v>5.4010959999999999</v>
      </c>
      <c r="F65" s="94">
        <v>1.0791440000000001</v>
      </c>
      <c r="G65" s="94">
        <v>3.5462159999999998</v>
      </c>
    </row>
    <row r="66" spans="1:16">
      <c r="A66" s="156"/>
      <c r="B66" s="156"/>
      <c r="C66" s="102">
        <v>2</v>
      </c>
      <c r="D66" s="94">
        <v>8.0096159999999994</v>
      </c>
      <c r="E66" s="94">
        <v>1.351704</v>
      </c>
      <c r="F66" s="94">
        <v>1.4100000000000001E-5</v>
      </c>
      <c r="G66" s="94">
        <v>5.0155000000000003</v>
      </c>
    </row>
    <row r="67" spans="1:16">
      <c r="A67" s="156"/>
      <c r="B67" s="156"/>
      <c r="C67" s="102" t="s">
        <v>125</v>
      </c>
      <c r="D67" s="105">
        <f>AVERAGE(D65:D66)</f>
        <v>5.2413829999999999</v>
      </c>
      <c r="E67" s="105">
        <f>AVERAGE(E65:E66)</f>
        <v>3.3763999999999998</v>
      </c>
      <c r="F67" s="105">
        <f>AVERAGE(F65:F66)</f>
        <v>0.53957905000000006</v>
      </c>
      <c r="G67" s="105">
        <f>AVERAGE(G65:G66)</f>
        <v>4.2808580000000003</v>
      </c>
    </row>
    <row r="68" spans="1:16">
      <c r="A68" s="156" t="s">
        <v>150</v>
      </c>
      <c r="B68" s="156" t="s">
        <v>98</v>
      </c>
      <c r="C68" s="102">
        <v>1</v>
      </c>
      <c r="D68" s="107">
        <v>12.046099999999999</v>
      </c>
      <c r="E68" s="107">
        <v>0</v>
      </c>
      <c r="F68" s="107">
        <v>2.2044670000000002</v>
      </c>
      <c r="G68" s="107">
        <v>52.559739999999998</v>
      </c>
    </row>
    <row r="69" spans="1:16">
      <c r="A69" s="156"/>
      <c r="B69" s="156"/>
      <c r="C69" s="102">
        <v>2</v>
      </c>
      <c r="D69" s="107">
        <v>19.508579999999998</v>
      </c>
      <c r="E69" s="107">
        <v>0</v>
      </c>
      <c r="F69" s="107">
        <v>3.4149699999999998</v>
      </c>
      <c r="G69" s="107">
        <v>65.469579999999993</v>
      </c>
    </row>
    <row r="70" spans="1:16">
      <c r="A70" s="156"/>
      <c r="B70" s="156"/>
      <c r="C70" s="102" t="s">
        <v>125</v>
      </c>
      <c r="D70" s="105">
        <f>AVERAGE(D68:D69)</f>
        <v>15.777339999999999</v>
      </c>
      <c r="E70" s="105">
        <f>IF(AVERAGE(E68:E69)&gt;0, AVERAGE(E68:E69), 0.0000000001)</f>
        <v>1E-10</v>
      </c>
      <c r="F70" s="105">
        <f>AVERAGE(F68:F69)</f>
        <v>2.8097184999999998</v>
      </c>
      <c r="G70" s="105">
        <f>AVERAGE(G68:G69)</f>
        <v>59.014659999999992</v>
      </c>
    </row>
    <row r="71" spans="1:16">
      <c r="A71" s="156"/>
      <c r="B71" s="156" t="s">
        <v>90</v>
      </c>
      <c r="C71" s="102">
        <v>1</v>
      </c>
      <c r="D71" s="107">
        <v>9.7100000000000005E-86</v>
      </c>
      <c r="E71" s="107">
        <v>5.3630279999999999</v>
      </c>
      <c r="F71" s="191"/>
      <c r="G71" s="191"/>
    </row>
    <row r="72" spans="1:16">
      <c r="A72" s="156"/>
      <c r="B72" s="156"/>
      <c r="C72" s="102">
        <v>2</v>
      </c>
      <c r="D72" s="107">
        <v>0</v>
      </c>
      <c r="E72" s="107">
        <v>2.3474550000000001</v>
      </c>
      <c r="F72" s="191"/>
      <c r="G72" s="191"/>
    </row>
    <row r="73" spans="1:16">
      <c r="A73" s="156"/>
      <c r="B73" s="156"/>
      <c r="C73" s="102" t="s">
        <v>125</v>
      </c>
      <c r="D73" s="105">
        <f>IF(AVERAGE(D71:D72)&lt; 0.0000000001, 0.0000000001,AVERAGE(D71:D72) )</f>
        <v>1E-10</v>
      </c>
      <c r="E73" s="105">
        <f>AVERAGE(E71:E72)</f>
        <v>3.8552415</v>
      </c>
      <c r="F73" s="191"/>
      <c r="G73" s="191"/>
    </row>
    <row r="74" spans="1:16">
      <c r="A74" s="156"/>
      <c r="B74" s="156" t="s">
        <v>91</v>
      </c>
      <c r="C74" s="102">
        <v>1</v>
      </c>
      <c r="D74" s="107">
        <v>2.125909</v>
      </c>
      <c r="E74" s="107">
        <v>5.3800990000000004</v>
      </c>
      <c r="F74" s="107">
        <v>0.59792730000000005</v>
      </c>
      <c r="G74" s="107">
        <v>3.5957970000000001</v>
      </c>
    </row>
    <row r="75" spans="1:16">
      <c r="A75" s="156"/>
      <c r="B75" s="156"/>
      <c r="C75" s="102">
        <v>2</v>
      </c>
      <c r="D75" s="107">
        <v>7.7370109999999999</v>
      </c>
      <c r="E75" s="107">
        <v>1.3486389999999999</v>
      </c>
      <c r="F75" s="107">
        <v>2.2500000000000001E-5</v>
      </c>
      <c r="G75" s="107">
        <v>5.1220160000000003</v>
      </c>
    </row>
    <row r="76" spans="1:16">
      <c r="A76" s="152"/>
      <c r="B76" s="152"/>
      <c r="C76" s="101" t="s">
        <v>125</v>
      </c>
      <c r="D76" s="98">
        <f>AVERAGE(D74:D75)</f>
        <v>4.9314599999999995</v>
      </c>
      <c r="E76" s="98">
        <f>AVERAGE(E74:E75)</f>
        <v>3.3643689999999999</v>
      </c>
      <c r="F76" s="98">
        <f>AVERAGE(F74:F75)</f>
        <v>0.29897490000000004</v>
      </c>
      <c r="G76" s="98">
        <f>AVERAGE(G74:G75)</f>
        <v>4.3589064999999998</v>
      </c>
    </row>
    <row r="79" spans="1:16" ht="15" customHeight="1">
      <c r="A79" s="188" t="s">
        <v>162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7" t="s">
        <v>142</v>
      </c>
      <c r="L79" s="188"/>
      <c r="M79" s="188"/>
      <c r="N79" s="188"/>
      <c r="O79" s="188"/>
      <c r="P79" s="188"/>
    </row>
    <row r="80" spans="1:16" ht="45" customHeight="1">
      <c r="A80" s="3" t="s">
        <v>137</v>
      </c>
      <c r="B80" s="3" t="s">
        <v>143</v>
      </c>
      <c r="C80" s="3" t="s">
        <v>144</v>
      </c>
      <c r="D80" s="3" t="s">
        <v>124</v>
      </c>
      <c r="E80" s="3" t="s">
        <v>11</v>
      </c>
      <c r="F80" s="100" t="s">
        <v>148</v>
      </c>
      <c r="G80" s="3" t="s">
        <v>12</v>
      </c>
      <c r="H80" s="3" t="s">
        <v>127</v>
      </c>
      <c r="I80" s="100" t="s">
        <v>149</v>
      </c>
      <c r="J80" s="100" t="s">
        <v>150</v>
      </c>
      <c r="K80" s="4" t="s">
        <v>145</v>
      </c>
      <c r="L80" s="100" t="s">
        <v>163</v>
      </c>
      <c r="M80" s="3" t="s">
        <v>146</v>
      </c>
      <c r="N80" s="129" t="s">
        <v>147</v>
      </c>
      <c r="O80" s="129" t="s">
        <v>152</v>
      </c>
      <c r="P80" s="129" t="s">
        <v>153</v>
      </c>
    </row>
    <row r="81" spans="1:16" ht="30">
      <c r="A81" s="193" t="s">
        <v>95</v>
      </c>
      <c r="B81" s="1" t="s">
        <v>91</v>
      </c>
      <c r="C81" s="192" t="s">
        <v>90</v>
      </c>
      <c r="D81" s="91">
        <f>LOG(D22/D17, 2)</f>
        <v>3.8368125158152271</v>
      </c>
      <c r="E81" s="91">
        <f>LOG(D31/D28, 2)</f>
        <v>1.269524921838816</v>
      </c>
      <c r="F81" s="106">
        <f>LOG(D40/D37, 2)</f>
        <v>35.445789478682308</v>
      </c>
      <c r="G81" s="91">
        <f>LOG(D49/D46, 2)</f>
        <v>5.6556120315244129</v>
      </c>
      <c r="H81" s="91">
        <f>LOG(D58/D55, 2)</f>
        <v>35.104855313245054</v>
      </c>
      <c r="I81" s="106">
        <f>LOG(D67/D64, 2)</f>
        <v>35.609228482770654</v>
      </c>
      <c r="J81" s="106">
        <f>LOG(D76/D73, 2)</f>
        <v>35.521295780655294</v>
      </c>
      <c r="K81" s="144">
        <f t="shared" ref="K81:K86" si="2">ABS(E81-D81)</f>
        <v>2.567287593976411</v>
      </c>
      <c r="L81" s="106">
        <f>ABS(F81-D81)</f>
        <v>31.608976962867082</v>
      </c>
      <c r="M81" s="146">
        <f t="shared" ref="M81:M86" si="3">ABS(G81-D81)</f>
        <v>1.8187995157091859</v>
      </c>
      <c r="N81" s="146">
        <f t="shared" ref="N81:N86" si="4">ABS(H81-D81)</f>
        <v>31.268042797429828</v>
      </c>
      <c r="O81" s="106">
        <f>ABS(I81-D81)</f>
        <v>31.772415966955428</v>
      </c>
      <c r="P81" s="106">
        <f>ABS(J81-D81)</f>
        <v>31.684483264840068</v>
      </c>
    </row>
    <row r="82" spans="1:16">
      <c r="A82" s="193"/>
      <c r="B82" s="1" t="s">
        <v>98</v>
      </c>
      <c r="C82" s="192"/>
      <c r="D82" s="91">
        <f>LOG(D12/D17, 2)</f>
        <v>5.8005995575769287</v>
      </c>
      <c r="E82" s="91">
        <f>LOG(D25/D28, 2)</f>
        <v>2.9511153232039944</v>
      </c>
      <c r="F82" s="106">
        <f>LOG(D34/D37, 2)</f>
        <v>37.332397985264343</v>
      </c>
      <c r="G82" s="91">
        <f>LOG(D43/D46, 2)</f>
        <v>7.3923174227787607</v>
      </c>
      <c r="H82" s="91">
        <f>LOG(D52/D55, 2)</f>
        <v>37.111325297722885</v>
      </c>
      <c r="I82" s="106">
        <f>LOG(D61/D64, 2)</f>
        <v>37.205736939197855</v>
      </c>
      <c r="J82" s="106">
        <f>LOG(D70/D73, 2)</f>
        <v>37.199063036673166</v>
      </c>
      <c r="K82" s="144">
        <f t="shared" si="2"/>
        <v>2.8494842343729343</v>
      </c>
      <c r="L82" s="106">
        <f t="shared" ref="L82:L86" si="5">ABS(F82-D82)</f>
        <v>31.531798427687413</v>
      </c>
      <c r="M82" s="146">
        <f t="shared" si="3"/>
        <v>1.591717865201832</v>
      </c>
      <c r="N82" s="146">
        <f t="shared" si="4"/>
        <v>31.310725740145955</v>
      </c>
      <c r="O82" s="106">
        <f t="shared" ref="O82:O86" si="6">ABS(I82-D82)</f>
        <v>31.405137381620925</v>
      </c>
      <c r="P82" s="106">
        <f t="shared" ref="P82:P86" si="7">ABS(J82-D82)</f>
        <v>31.398463479096236</v>
      </c>
    </row>
    <row r="83" spans="1:16">
      <c r="A83" s="193" t="s">
        <v>103</v>
      </c>
      <c r="B83" s="1" t="s">
        <v>90</v>
      </c>
      <c r="C83" s="192" t="s">
        <v>98</v>
      </c>
      <c r="D83" s="91">
        <f>LOG(E17/E12, 2)</f>
        <v>2.8615612695766379</v>
      </c>
      <c r="E83" s="91">
        <f>LOG(E28/E25, 2)</f>
        <v>2.0084286220705807</v>
      </c>
      <c r="F83" s="106">
        <f>LOG(E37/E34,2)</f>
        <v>35.703419080075292</v>
      </c>
      <c r="G83" s="91">
        <f>LOG(E46/E43, 2)</f>
        <v>6.0885232566166323</v>
      </c>
      <c r="H83" s="91">
        <f>LOG(E55/E52, 2)</f>
        <v>35.166011809013938</v>
      </c>
      <c r="I83" s="106">
        <f>LOG(E64/E61, 2)</f>
        <v>35.172988335496555</v>
      </c>
      <c r="J83" s="106">
        <f>LOG(E73/E70, 2)</f>
        <v>35.166102185133148</v>
      </c>
      <c r="K83" s="144">
        <f t="shared" si="2"/>
        <v>0.85313264750605722</v>
      </c>
      <c r="L83" s="106">
        <f t="shared" si="5"/>
        <v>32.841857810498652</v>
      </c>
      <c r="M83" s="146">
        <f t="shared" si="3"/>
        <v>3.2269619870399944</v>
      </c>
      <c r="N83" s="146">
        <f t="shared" si="4"/>
        <v>32.304450539437298</v>
      </c>
      <c r="O83" s="106">
        <f t="shared" si="6"/>
        <v>32.311427065919915</v>
      </c>
      <c r="P83" s="106">
        <f t="shared" si="7"/>
        <v>32.304540915556508</v>
      </c>
    </row>
    <row r="84" spans="1:16" ht="30">
      <c r="A84" s="193"/>
      <c r="B84" s="1" t="s">
        <v>91</v>
      </c>
      <c r="C84" s="192"/>
      <c r="D84" s="91">
        <f>LOG(E22/E12, 2)</f>
        <v>5.3237452888966894</v>
      </c>
      <c r="E84" s="91">
        <f>LOG(E31/E25, 2)</f>
        <v>1.8084279567228305</v>
      </c>
      <c r="F84" s="106">
        <f>LOG(E40/E34, 2)</f>
        <v>35.726441297991144</v>
      </c>
      <c r="G84" s="91">
        <f>LOG(E49/E43, 2)</f>
        <v>5.9920886090139955</v>
      </c>
      <c r="H84" s="91">
        <f>LOG(E58/E52, 2)</f>
        <v>34.9633916569015</v>
      </c>
      <c r="I84" s="106">
        <f>LOG(E67/E61, 2)</f>
        <v>34.974766778224399</v>
      </c>
      <c r="J84" s="106">
        <f>LOG(E76/E70, 2)</f>
        <v>34.969616896225013</v>
      </c>
      <c r="K84" s="144">
        <f t="shared" si="2"/>
        <v>3.5153173321738587</v>
      </c>
      <c r="L84" s="106">
        <f t="shared" si="5"/>
        <v>30.402696009094456</v>
      </c>
      <c r="M84" s="146">
        <f t="shared" si="3"/>
        <v>0.66834332011730613</v>
      </c>
      <c r="N84" s="146">
        <f t="shared" si="4"/>
        <v>29.639646368004811</v>
      </c>
      <c r="O84" s="106">
        <f t="shared" si="6"/>
        <v>29.651021489327711</v>
      </c>
      <c r="P84" s="106">
        <f t="shared" si="7"/>
        <v>29.645871607328324</v>
      </c>
    </row>
    <row r="85" spans="1:16">
      <c r="A85" s="88" t="s">
        <v>106</v>
      </c>
      <c r="B85" s="192" t="s">
        <v>98</v>
      </c>
      <c r="C85" s="192" t="s">
        <v>91</v>
      </c>
      <c r="D85" s="91">
        <f>LOG(F12/F22, 2)</f>
        <v>4.8970214949743003</v>
      </c>
      <c r="E85" s="91">
        <f>LOG(F25/F31, 2)</f>
        <v>1.6595094540862101</v>
      </c>
      <c r="F85" s="106">
        <f>LOG(F34/F40, 2)</f>
        <v>1.6901273437049549</v>
      </c>
      <c r="G85" s="91">
        <f>LOG(F43/F49, 2)</f>
        <v>3.4928869158227775</v>
      </c>
      <c r="H85" s="91">
        <f>LOG(F52/F58, 2)</f>
        <v>2.3521138656803848</v>
      </c>
      <c r="I85" s="106">
        <f>LOG(F61/F67, 2)</f>
        <v>2.4752671196401619</v>
      </c>
      <c r="J85" s="106">
        <f>LOG(F70/F76, 2)</f>
        <v>3.2323293217251314</v>
      </c>
      <c r="K85" s="144">
        <f t="shared" si="2"/>
        <v>3.23751204088809</v>
      </c>
      <c r="L85" s="106">
        <f t="shared" si="5"/>
        <v>3.2068941512693456</v>
      </c>
      <c r="M85" s="146">
        <f t="shared" si="3"/>
        <v>1.4041345791515227</v>
      </c>
      <c r="N85" s="146">
        <f t="shared" si="4"/>
        <v>2.5449076292939155</v>
      </c>
      <c r="O85" s="106">
        <f t="shared" si="6"/>
        <v>2.4217543753341384</v>
      </c>
      <c r="P85" s="106">
        <f t="shared" si="7"/>
        <v>1.6646921732491688</v>
      </c>
    </row>
    <row r="86" spans="1:16" ht="15" customHeight="1">
      <c r="A86" s="2" t="s">
        <v>108</v>
      </c>
      <c r="B86" s="152"/>
      <c r="C86" s="152"/>
      <c r="D86" s="81">
        <f>LOG(G12/G22,2)</f>
        <v>5.7234455494321539</v>
      </c>
      <c r="E86" s="81">
        <f>LOG(G25/G31, 2)</f>
        <v>3.8190426420079215</v>
      </c>
      <c r="F86" s="81">
        <f>LOG(G34/G40, 2)</f>
        <v>3.9783542489416024</v>
      </c>
      <c r="G86" s="81">
        <f>LOG(G43/G49, 2)</f>
        <v>6.0487593119198557</v>
      </c>
      <c r="H86" s="81">
        <f>LOG(G52/G58, 2)</f>
        <v>3.8644608914028717</v>
      </c>
      <c r="I86" s="81">
        <f>LOG(G61/G67, 2)</f>
        <v>3.795024063737364</v>
      </c>
      <c r="J86" s="81">
        <f>LOG(G70/G76, 2)</f>
        <v>3.7590352201390504</v>
      </c>
      <c r="K86" s="145">
        <f t="shared" si="2"/>
        <v>1.9044029074242323</v>
      </c>
      <c r="L86" s="81">
        <f t="shared" si="5"/>
        <v>1.7450913004905515</v>
      </c>
      <c r="M86" s="147">
        <f t="shared" si="3"/>
        <v>0.32531376248770183</v>
      </c>
      <c r="N86" s="147">
        <f t="shared" si="4"/>
        <v>1.8589846580292821</v>
      </c>
      <c r="O86" s="81">
        <f t="shared" si="6"/>
        <v>1.9284214856947899</v>
      </c>
      <c r="P86" s="81">
        <f t="shared" si="7"/>
        <v>1.9644103292931034</v>
      </c>
    </row>
  </sheetData>
  <customSheetViews>
    <customSheetView guid="{CFC1F56D-7CB3-D74B-8DD6-F1C33944A76E}" topLeftCell="A17">
      <selection activeCell="H17" sqref="H17"/>
      <pageSetup orientation="portrait" horizontalDpi="4294967292" verticalDpi="4294967292"/>
    </customSheetView>
  </customSheetViews>
  <mergeCells count="49">
    <mergeCell ref="A1:G1"/>
    <mergeCell ref="A3:G3"/>
    <mergeCell ref="A4:A5"/>
    <mergeCell ref="B4:B5"/>
    <mergeCell ref="C4:C5"/>
    <mergeCell ref="D4:G5"/>
    <mergeCell ref="A23:A31"/>
    <mergeCell ref="B23:B25"/>
    <mergeCell ref="B26:B28"/>
    <mergeCell ref="F26:G28"/>
    <mergeCell ref="B29:B31"/>
    <mergeCell ref="A8:A22"/>
    <mergeCell ref="B8:B12"/>
    <mergeCell ref="B13:B17"/>
    <mergeCell ref="F13:G17"/>
    <mergeCell ref="B18:B22"/>
    <mergeCell ref="A79:J79"/>
    <mergeCell ref="A41:A49"/>
    <mergeCell ref="B41:B43"/>
    <mergeCell ref="B44:B46"/>
    <mergeCell ref="F44:G46"/>
    <mergeCell ref="B47:B49"/>
    <mergeCell ref="A50:A58"/>
    <mergeCell ref="B50:B52"/>
    <mergeCell ref="B53:B55"/>
    <mergeCell ref="F53:G55"/>
    <mergeCell ref="B56:B58"/>
    <mergeCell ref="B85:B86"/>
    <mergeCell ref="C85:C86"/>
    <mergeCell ref="A81:A82"/>
    <mergeCell ref="C81:C82"/>
    <mergeCell ref="A83:A84"/>
    <mergeCell ref="C83:C84"/>
    <mergeCell ref="K79:P79"/>
    <mergeCell ref="A32:A40"/>
    <mergeCell ref="B32:B34"/>
    <mergeCell ref="B35:B37"/>
    <mergeCell ref="F35:G37"/>
    <mergeCell ref="B38:B40"/>
    <mergeCell ref="A59:A67"/>
    <mergeCell ref="B59:B61"/>
    <mergeCell ref="B62:B64"/>
    <mergeCell ref="F62:G64"/>
    <mergeCell ref="B65:B67"/>
    <mergeCell ref="A68:A76"/>
    <mergeCell ref="B68:B70"/>
    <mergeCell ref="B71:B73"/>
    <mergeCell ref="F71:G73"/>
    <mergeCell ref="B74:B76"/>
  </mergeCells>
  <pageMargins left="0.75" right="0.75" top="1" bottom="1" header="0.5" footer="0.5"/>
  <pageSetup orientation="portrait" horizontalDpi="4294967292" verticalDpi="4294967292"/>
  <ignoredErrors>
    <ignoredError sqref="D43:G43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</vt:lpstr>
      <vt:lpstr>S2</vt:lpstr>
      <vt:lpstr>S3</vt:lpstr>
      <vt:lpstr>S4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Liu</dc:creator>
  <cp:lastModifiedBy>Peng Liu</cp:lastModifiedBy>
  <dcterms:created xsi:type="dcterms:W3CDTF">2016-02-22T18:08:31Z</dcterms:created>
  <dcterms:modified xsi:type="dcterms:W3CDTF">2016-03-24T20:29:45Z</dcterms:modified>
</cp:coreProperties>
</file>