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25600" windowHeight="14960" tabRatio="500"/>
  </bookViews>
  <sheets>
    <sheet name="statistical analysis" sheetId="1" r:id="rId1"/>
    <sheet name="junctions statistics per strain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E66" i="2"/>
  <c r="C18" i="1"/>
  <c r="F66" i="2"/>
  <c r="C17" i="1"/>
  <c r="G66" i="2"/>
  <c r="C16" i="1"/>
  <c r="C66" i="2"/>
  <c r="C15" i="1"/>
  <c r="D66" i="2"/>
  <c r="C14" i="1"/>
  <c r="B66" i="2"/>
  <c r="C13" i="1"/>
  <c r="H66" i="2"/>
  <c r="C11" i="1"/>
  <c r="G5" i="1"/>
  <c r="G6" i="1"/>
  <c r="G7" i="1"/>
  <c r="G8" i="1"/>
  <c r="H5" i="1"/>
  <c r="H6" i="1"/>
  <c r="L6" i="1"/>
  <c r="M6" i="1"/>
  <c r="N6" i="1"/>
  <c r="O6" i="1"/>
  <c r="H7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C19" i="1"/>
  <c r="G13" i="1"/>
  <c r="G14" i="1"/>
  <c r="G15" i="1"/>
  <c r="G16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G26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5" i="1"/>
  <c r="M5" i="1"/>
  <c r="N5" i="1"/>
  <c r="O5" i="1"/>
  <c r="Q28" i="1"/>
  <c r="Q27" i="1"/>
  <c r="Q26" i="1"/>
  <c r="Q25" i="1"/>
  <c r="Q24" i="1"/>
  <c r="Q23" i="1"/>
  <c r="Q18" i="1"/>
  <c r="Q17" i="1"/>
  <c r="Q16" i="1"/>
  <c r="Q15" i="1"/>
  <c r="Q14" i="1"/>
  <c r="Q13" i="1"/>
  <c r="Q6" i="1"/>
  <c r="Q7" i="1"/>
  <c r="Q8" i="1"/>
  <c r="Q9" i="1"/>
  <c r="Q10" i="1"/>
  <c r="Q5" i="1"/>
  <c r="M29" i="1"/>
  <c r="L29" i="1"/>
  <c r="C29" i="1"/>
  <c r="P28" i="1"/>
  <c r="P27" i="1"/>
  <c r="P26" i="1"/>
  <c r="P25" i="1"/>
  <c r="P24" i="1"/>
  <c r="P23" i="1"/>
  <c r="P18" i="1"/>
  <c r="P17" i="1"/>
  <c r="P16" i="1"/>
  <c r="P15" i="1"/>
  <c r="P14" i="1"/>
  <c r="P13" i="1"/>
  <c r="P6" i="1"/>
  <c r="P7" i="1"/>
  <c r="P8" i="1"/>
  <c r="P9" i="1"/>
  <c r="P10" i="1"/>
  <c r="P5" i="1"/>
  <c r="M19" i="1"/>
  <c r="L19" i="1"/>
</calcChain>
</file>

<file path=xl/sharedStrings.xml><?xml version="1.0" encoding="utf-8"?>
<sst xmlns="http://schemas.openxmlformats.org/spreadsheetml/2006/main" count="195" uniqueCount="94">
  <si>
    <t>Source</t>
  </si>
  <si>
    <t>JunctionType</t>
  </si>
  <si>
    <t>Count</t>
  </si>
  <si>
    <t>Parental</t>
  </si>
  <si>
    <t>CDS-CDS</t>
  </si>
  <si>
    <t>CDS-UTR</t>
  </si>
  <si>
    <t>CDS-NC</t>
  </si>
  <si>
    <t>UTR-UTR</t>
  </si>
  <si>
    <t>UTR-NC</t>
  </si>
  <si>
    <t>NC-NC</t>
  </si>
  <si>
    <t>Novel</t>
  </si>
  <si>
    <t>Junction Types</t>
  </si>
  <si>
    <t>End Types</t>
  </si>
  <si>
    <t>CDS</t>
  </si>
  <si>
    <t>UTR</t>
  </si>
  <si>
    <t>NC</t>
  </si>
  <si>
    <t>EndType</t>
  </si>
  <si>
    <t>Junction Prob</t>
  </si>
  <si>
    <t>Prob</t>
  </si>
  <si>
    <t>EndProb</t>
  </si>
  <si>
    <t>Tot</t>
  </si>
  <si>
    <t>Expected</t>
  </si>
  <si>
    <t>PoissonLower</t>
  </si>
  <si>
    <t>PoissonUpper</t>
  </si>
  <si>
    <t>PoissonPvalue</t>
  </si>
  <si>
    <t>Based on Parental End Prob</t>
  </si>
  <si>
    <t>Direction</t>
  </si>
  <si>
    <t>JS721</t>
  </si>
  <si>
    <t>JS621</t>
  </si>
  <si>
    <t>JS627</t>
  </si>
  <si>
    <t>JS715</t>
  </si>
  <si>
    <t>JS728</t>
  </si>
  <si>
    <t>JS599</t>
  </si>
  <si>
    <t>JS605</t>
  </si>
  <si>
    <t>JS613</t>
  </si>
  <si>
    <t>JS624</t>
  </si>
  <si>
    <t>JS727</t>
  </si>
  <si>
    <t>JS612</t>
  </si>
  <si>
    <t>JS274</t>
  </si>
  <si>
    <t>JS629</t>
  </si>
  <si>
    <t>JS714</t>
  </si>
  <si>
    <t>JS716</t>
  </si>
  <si>
    <t>JS717</t>
  </si>
  <si>
    <t>JS611</t>
  </si>
  <si>
    <t>JS610</t>
  </si>
  <si>
    <t>JS712</t>
  </si>
  <si>
    <t>JS713</t>
  </si>
  <si>
    <t>JS615</t>
  </si>
  <si>
    <t>JS711</t>
  </si>
  <si>
    <t>JS734</t>
  </si>
  <si>
    <t>JS738</t>
  </si>
  <si>
    <t>JS736</t>
  </si>
  <si>
    <t>JS737</t>
  </si>
  <si>
    <t>JS730</t>
  </si>
  <si>
    <t>JS731</t>
  </si>
  <si>
    <t>JS718</t>
  </si>
  <si>
    <t>JS733</t>
  </si>
  <si>
    <t>JS602</t>
  </si>
  <si>
    <t>JS625</t>
  </si>
  <si>
    <t>JS710</t>
  </si>
  <si>
    <t>JS732</t>
  </si>
  <si>
    <t>JS571</t>
  </si>
  <si>
    <t>JS614</t>
  </si>
  <si>
    <t>JS623</t>
  </si>
  <si>
    <t>JS607</t>
  </si>
  <si>
    <t>JS726</t>
  </si>
  <si>
    <t>JS606</t>
  </si>
  <si>
    <t>JS622</t>
  </si>
  <si>
    <t>JS618</t>
  </si>
  <si>
    <t>JS735</t>
  </si>
  <si>
    <t>JS626</t>
  </si>
  <si>
    <t>JS617</t>
  </si>
  <si>
    <t>JS739</t>
  </si>
  <si>
    <t>JS706</t>
  </si>
  <si>
    <t>JS708</t>
  </si>
  <si>
    <t>JS723</t>
  </si>
  <si>
    <t>JS722</t>
  </si>
  <si>
    <t>JS707</t>
  </si>
  <si>
    <t>JS720</t>
  </si>
  <si>
    <t>JS608</t>
  </si>
  <si>
    <t>JS609</t>
  </si>
  <si>
    <t>JS725</t>
  </si>
  <si>
    <t>JS724</t>
  </si>
  <si>
    <t>JS604</t>
  </si>
  <si>
    <t>JS705</t>
  </si>
  <si>
    <t>JS729</t>
  </si>
  <si>
    <t>JS719</t>
  </si>
  <si>
    <t>JS709</t>
  </si>
  <si>
    <t>JS601</t>
  </si>
  <si>
    <t>JS628</t>
  </si>
  <si>
    <t>JS603</t>
  </si>
  <si>
    <t>Total Novel Junctions</t>
  </si>
  <si>
    <t>Strain</t>
  </si>
  <si>
    <t>NC-UTR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</si>
</sst>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/>
  </sheetViews>
  <sheetFormatPr baseColWidth="10" defaultRowHeight="15" x14ac:dyDescent="0"/>
  <cols>
    <col min="1" max="1" width="13.1640625" bestFit="1" customWidth="1"/>
    <col min="2" max="2" width="12.1640625" bestFit="1" customWidth="1"/>
    <col min="3" max="3" width="6.1640625" bestFit="1" customWidth="1"/>
    <col min="5" max="5" width="9.5" bestFit="1" customWidth="1"/>
    <col min="6" max="6" width="8.33203125" bestFit="1" customWidth="1"/>
    <col min="7" max="7" width="6.1640625" bestFit="1" customWidth="1"/>
    <col min="8" max="8" width="12.1640625" bestFit="1" customWidth="1"/>
    <col min="10" max="10" width="23.83203125" bestFit="1" customWidth="1"/>
    <col min="11" max="13" width="12.1640625" bestFit="1" customWidth="1"/>
    <col min="14" max="15" width="12.83203125" bestFit="1" customWidth="1"/>
    <col min="16" max="16" width="13.1640625" bestFit="1" customWidth="1"/>
    <col min="17" max="17" width="8.83203125" bestFit="1" customWidth="1"/>
  </cols>
  <sheetData>
    <row r="1" spans="1:17">
      <c r="A1" s="1" t="s">
        <v>11</v>
      </c>
      <c r="B1" s="1"/>
      <c r="C1" s="1"/>
      <c r="D1" s="1"/>
      <c r="E1" s="1" t="s">
        <v>12</v>
      </c>
      <c r="F1" s="1"/>
      <c r="G1" s="1"/>
      <c r="H1" s="1"/>
      <c r="I1" s="1"/>
      <c r="J1" s="1" t="s">
        <v>17</v>
      </c>
    </row>
    <row r="3" spans="1:17">
      <c r="A3" s="1" t="s">
        <v>0</v>
      </c>
      <c r="B3" s="1" t="s">
        <v>1</v>
      </c>
      <c r="C3" s="1" t="s">
        <v>2</v>
      </c>
      <c r="D3" s="1"/>
      <c r="E3" s="1" t="s">
        <v>0</v>
      </c>
      <c r="F3" s="1" t="s">
        <v>16</v>
      </c>
      <c r="G3" s="1" t="s">
        <v>2</v>
      </c>
      <c r="H3" s="1" t="s">
        <v>19</v>
      </c>
      <c r="I3" s="1"/>
      <c r="J3" s="1" t="s">
        <v>0</v>
      </c>
      <c r="K3" s="1" t="s">
        <v>1</v>
      </c>
      <c r="L3" s="1" t="s">
        <v>18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26</v>
      </c>
    </row>
    <row r="5" spans="1:17">
      <c r="A5" s="1" t="s">
        <v>3</v>
      </c>
      <c r="B5" s="2" t="s">
        <v>4</v>
      </c>
      <c r="C5">
        <v>0</v>
      </c>
      <c r="E5" s="1" t="s">
        <v>3</v>
      </c>
      <c r="F5" t="s">
        <v>13</v>
      </c>
      <c r="G5">
        <f>2*C5 + C6 + C7</f>
        <v>40</v>
      </c>
      <c r="H5">
        <f>G5/G$8</f>
        <v>0.46511627906976744</v>
      </c>
      <c r="J5" s="1" t="s">
        <v>3</v>
      </c>
      <c r="K5" s="2" t="s">
        <v>4</v>
      </c>
      <c r="L5">
        <f>H5*H5</f>
        <v>0.21633315305570577</v>
      </c>
      <c r="M5">
        <f>C$11 * L5</f>
        <v>9.3023255813953476</v>
      </c>
      <c r="N5">
        <f>_xlfn.POISSON.DIST(C5,M5,TRUE)</f>
        <v>9.1211864020980201E-5</v>
      </c>
      <c r="O5">
        <f>1-N5 + _xlfn.POISSON.DIST(C5,M5,FALSE)</f>
        <v>1</v>
      </c>
      <c r="P5">
        <f>2*MIN(N5,O5)</f>
        <v>1.824237280419604E-4</v>
      </c>
      <c r="Q5" t="str">
        <f>IF(C5&lt;M5,"down","up")</f>
        <v>down</v>
      </c>
    </row>
    <row r="6" spans="1:17">
      <c r="A6" s="1" t="s">
        <v>3</v>
      </c>
      <c r="B6" s="2" t="s">
        <v>5</v>
      </c>
      <c r="C6">
        <v>40</v>
      </c>
      <c r="E6" s="1" t="s">
        <v>3</v>
      </c>
      <c r="F6" t="s">
        <v>14</v>
      </c>
      <c r="G6">
        <f>C6 + 2*C8 + C9</f>
        <v>40</v>
      </c>
      <c r="H6">
        <f t="shared" ref="H6:H7" si="0">G6/G$8</f>
        <v>0.46511627906976744</v>
      </c>
      <c r="J6" s="1" t="s">
        <v>3</v>
      </c>
      <c r="K6" s="2" t="s">
        <v>5</v>
      </c>
      <c r="L6">
        <f>2*H5*H6</f>
        <v>0.43266630611141155</v>
      </c>
      <c r="M6">
        <f t="shared" ref="M6:M10" si="1">C$11 * L6</f>
        <v>18.604651162790695</v>
      </c>
      <c r="N6">
        <f t="shared" ref="N6:N10" si="2">_xlfn.POISSON.DIST(C6,M6,TRUE)</f>
        <v>0.99999500568381894</v>
      </c>
      <c r="O6">
        <f t="shared" ref="O6:O28" si="3">1-N6 + _xlfn.POISSON.DIST(C6,M6,FALSE)</f>
        <v>1.1207566497369247E-5</v>
      </c>
      <c r="P6">
        <f t="shared" ref="P6:P10" si="4">2*MIN(N6,O6)</f>
        <v>2.2415132994738494E-5</v>
      </c>
      <c r="Q6" t="str">
        <f t="shared" ref="Q6:Q10" si="5">IF(C6&lt;M6,"down","up")</f>
        <v>up</v>
      </c>
    </row>
    <row r="7" spans="1:17">
      <c r="A7" s="1" t="s">
        <v>3</v>
      </c>
      <c r="B7" s="2" t="s">
        <v>6</v>
      </c>
      <c r="C7">
        <v>0</v>
      </c>
      <c r="E7" s="1" t="s">
        <v>3</v>
      </c>
      <c r="F7" t="s">
        <v>15</v>
      </c>
      <c r="G7">
        <f>C7 + C9 + 2*C10</f>
        <v>6</v>
      </c>
      <c r="H7">
        <f t="shared" si="0"/>
        <v>6.9767441860465115E-2</v>
      </c>
      <c r="J7" s="1" t="s">
        <v>3</v>
      </c>
      <c r="K7" s="2" t="s">
        <v>6</v>
      </c>
      <c r="L7">
        <f>2*H5*H7</f>
        <v>6.4899945916711735E-2</v>
      </c>
      <c r="M7">
        <f t="shared" si="1"/>
        <v>2.7906976744186047</v>
      </c>
      <c r="N7">
        <f t="shared" si="2"/>
        <v>6.1378376850191707E-2</v>
      </c>
      <c r="O7">
        <f t="shared" si="3"/>
        <v>1</v>
      </c>
      <c r="P7">
        <f t="shared" si="4"/>
        <v>0.12275675370038341</v>
      </c>
      <c r="Q7" t="str">
        <f t="shared" si="5"/>
        <v>down</v>
      </c>
    </row>
    <row r="8" spans="1:17">
      <c r="A8" s="1" t="s">
        <v>3</v>
      </c>
      <c r="B8" s="2" t="s">
        <v>7</v>
      </c>
      <c r="C8">
        <v>0</v>
      </c>
      <c r="E8" s="1" t="s">
        <v>3</v>
      </c>
      <c r="F8" t="s">
        <v>20</v>
      </c>
      <c r="G8">
        <f>SUM(G5:G7)</f>
        <v>86</v>
      </c>
      <c r="J8" s="1" t="s">
        <v>3</v>
      </c>
      <c r="K8" s="2" t="s">
        <v>7</v>
      </c>
      <c r="L8">
        <f>H6*H6</f>
        <v>0.21633315305570577</v>
      </c>
      <c r="M8">
        <f t="shared" si="1"/>
        <v>9.3023255813953476</v>
      </c>
      <c r="N8">
        <f t="shared" si="2"/>
        <v>9.1211864020980201E-5</v>
      </c>
      <c r="O8">
        <f t="shared" si="3"/>
        <v>1</v>
      </c>
      <c r="P8">
        <f t="shared" si="4"/>
        <v>1.824237280419604E-4</v>
      </c>
      <c r="Q8" t="str">
        <f t="shared" si="5"/>
        <v>down</v>
      </c>
    </row>
    <row r="9" spans="1:17">
      <c r="A9" s="1" t="s">
        <v>3</v>
      </c>
      <c r="B9" s="2" t="s">
        <v>8</v>
      </c>
      <c r="C9">
        <v>0</v>
      </c>
      <c r="J9" s="1" t="s">
        <v>3</v>
      </c>
      <c r="K9" s="2" t="s">
        <v>8</v>
      </c>
      <c r="L9">
        <f>2*H6*H7</f>
        <v>6.4899945916711735E-2</v>
      </c>
      <c r="M9">
        <f t="shared" si="1"/>
        <v>2.7906976744186047</v>
      </c>
      <c r="N9">
        <f t="shared" si="2"/>
        <v>6.1378376850191707E-2</v>
      </c>
      <c r="O9">
        <f t="shared" si="3"/>
        <v>1</v>
      </c>
      <c r="P9">
        <f t="shared" si="4"/>
        <v>0.12275675370038341</v>
      </c>
      <c r="Q9" t="str">
        <f t="shared" si="5"/>
        <v>down</v>
      </c>
    </row>
    <row r="10" spans="1:17">
      <c r="A10" s="1" t="s">
        <v>3</v>
      </c>
      <c r="B10" s="2" t="s">
        <v>9</v>
      </c>
      <c r="C10">
        <v>3</v>
      </c>
      <c r="J10" s="1" t="s">
        <v>3</v>
      </c>
      <c r="K10" s="2" t="s">
        <v>9</v>
      </c>
      <c r="L10">
        <f>H7*H7</f>
        <v>4.8674959437533805E-3</v>
      </c>
      <c r="M10">
        <f t="shared" si="1"/>
        <v>0.20930232558139536</v>
      </c>
      <c r="N10">
        <f t="shared" si="2"/>
        <v>0.99993232587959491</v>
      </c>
      <c r="O10">
        <f t="shared" si="3"/>
        <v>1.3072470009426929E-3</v>
      </c>
      <c r="P10">
        <f t="shared" si="4"/>
        <v>2.6144940018853857E-3</v>
      </c>
      <c r="Q10" t="str">
        <f t="shared" si="5"/>
        <v>up</v>
      </c>
    </row>
    <row r="11" spans="1:17">
      <c r="A11" s="1" t="s">
        <v>3</v>
      </c>
      <c r="B11" s="2" t="s">
        <v>20</v>
      </c>
      <c r="C11">
        <f>SUM(C5:C10)</f>
        <v>43</v>
      </c>
    </row>
    <row r="13" spans="1:17">
      <c r="A13" s="1" t="s">
        <v>10</v>
      </c>
      <c r="B13" s="2" t="s">
        <v>4</v>
      </c>
      <c r="C13">
        <f>'junctions statistics per strain'!B66</f>
        <v>156</v>
      </c>
      <c r="E13" s="1" t="s">
        <v>10</v>
      </c>
      <c r="F13" t="s">
        <v>13</v>
      </c>
      <c r="G13">
        <f>2*C13 + C14 + C15</f>
        <v>529</v>
      </c>
      <c r="H13">
        <f>G13/G$16</f>
        <v>0.51761252446183958</v>
      </c>
      <c r="J13" s="1" t="s">
        <v>10</v>
      </c>
      <c r="K13" s="2" t="s">
        <v>4</v>
      </c>
      <c r="L13">
        <f>H13*H13</f>
        <v>0.26792272547975848</v>
      </c>
      <c r="M13">
        <f>C$19 * L13</f>
        <v>136.90851272015658</v>
      </c>
      <c r="N13">
        <f>_xlfn.POISSON.DIST(C13,M13,TRUE)</f>
        <v>0.95058801512349123</v>
      </c>
      <c r="O13">
        <f t="shared" si="3"/>
        <v>5.834826167614382E-2</v>
      </c>
      <c r="P13">
        <f>2*MIN(N13,O13)</f>
        <v>0.11669652335228764</v>
      </c>
      <c r="Q13" t="str">
        <f>IF(C13&lt;M13,"down","up")</f>
        <v>up</v>
      </c>
    </row>
    <row r="14" spans="1:17">
      <c r="A14" s="1" t="s">
        <v>10</v>
      </c>
      <c r="B14" s="2" t="s">
        <v>5</v>
      </c>
      <c r="C14">
        <f>'junctions statistics per strain'!D66</f>
        <v>193</v>
      </c>
      <c r="E14" s="1" t="s">
        <v>10</v>
      </c>
      <c r="F14" t="s">
        <v>14</v>
      </c>
      <c r="G14">
        <f>C14 + 2*C16 + C17</f>
        <v>436</v>
      </c>
      <c r="H14">
        <f t="shared" ref="H14:H15" si="6">G14/G$16</f>
        <v>0.42661448140900193</v>
      </c>
      <c r="J14" s="1" t="s">
        <v>10</v>
      </c>
      <c r="K14" s="2" t="s">
        <v>5</v>
      </c>
      <c r="L14">
        <f>2*H13*H14</f>
        <v>0.44164199738818405</v>
      </c>
      <c r="M14">
        <f t="shared" ref="M14:M18" si="7">C$19 * L14</f>
        <v>225.67906066536204</v>
      </c>
      <c r="N14">
        <f t="shared" ref="N14:N18" si="8">_xlfn.POISSON.DIST(C14,M14,TRUE)</f>
        <v>1.4449941500424781E-2</v>
      </c>
      <c r="O14">
        <f t="shared" si="3"/>
        <v>0.98793161986006928</v>
      </c>
      <c r="P14">
        <f t="shared" ref="P14:P18" si="9">2*MIN(N14,O14)</f>
        <v>2.8899883000849561E-2</v>
      </c>
      <c r="Q14" t="str">
        <f t="shared" ref="Q14:Q18" si="10">IF(C14&lt;M14,"down","up")</f>
        <v>down</v>
      </c>
    </row>
    <row r="15" spans="1:17">
      <c r="A15" s="1" t="s">
        <v>10</v>
      </c>
      <c r="B15" s="2" t="s">
        <v>6</v>
      </c>
      <c r="C15">
        <f>'junctions statistics per strain'!C66</f>
        <v>24</v>
      </c>
      <c r="E15" s="1" t="s">
        <v>10</v>
      </c>
      <c r="F15" t="s">
        <v>15</v>
      </c>
      <c r="G15">
        <f>C15 + C17 + 2*C18</f>
        <v>57</v>
      </c>
      <c r="H15">
        <f t="shared" si="6"/>
        <v>5.577299412915851E-2</v>
      </c>
      <c r="J15" s="1" t="s">
        <v>10</v>
      </c>
      <c r="K15" s="2" t="s">
        <v>6</v>
      </c>
      <c r="L15">
        <f>2*H13*H15</f>
        <v>5.7737600575978189E-2</v>
      </c>
      <c r="M15">
        <f t="shared" si="7"/>
        <v>29.503913894324853</v>
      </c>
      <c r="N15">
        <f t="shared" si="8"/>
        <v>0.17943212419075394</v>
      </c>
      <c r="O15">
        <f t="shared" si="3"/>
        <v>0.86745121076371146</v>
      </c>
      <c r="P15">
        <f t="shared" si="9"/>
        <v>0.35886424838150788</v>
      </c>
      <c r="Q15" t="str">
        <f t="shared" si="10"/>
        <v>down</v>
      </c>
    </row>
    <row r="16" spans="1:17">
      <c r="A16" s="1" t="s">
        <v>10</v>
      </c>
      <c r="B16" s="2" t="s">
        <v>7</v>
      </c>
      <c r="C16">
        <f>'junctions statistics per strain'!G66</f>
        <v>106</v>
      </c>
      <c r="F16" t="s">
        <v>20</v>
      </c>
      <c r="G16">
        <f>SUM(G13:G15)</f>
        <v>1022</v>
      </c>
      <c r="J16" s="1" t="s">
        <v>10</v>
      </c>
      <c r="K16" s="2" t="s">
        <v>7</v>
      </c>
      <c r="L16">
        <f>H14*H14</f>
        <v>0.18199991574787167</v>
      </c>
      <c r="M16">
        <f t="shared" si="7"/>
        <v>93.001956947162427</v>
      </c>
      <c r="N16">
        <f t="shared" si="8"/>
        <v>0.91691475682423329</v>
      </c>
      <c r="O16">
        <f t="shared" si="3"/>
        <v>9.9327022031463791E-2</v>
      </c>
      <c r="P16">
        <f t="shared" si="9"/>
        <v>0.19865404406292758</v>
      </c>
      <c r="Q16" t="str">
        <f t="shared" si="10"/>
        <v>up</v>
      </c>
    </row>
    <row r="17" spans="1:17">
      <c r="A17" s="1" t="s">
        <v>10</v>
      </c>
      <c r="B17" s="2" t="s">
        <v>8</v>
      </c>
      <c r="C17">
        <f>'junctions statistics per strain'!F66</f>
        <v>31</v>
      </c>
      <c r="J17" s="1" t="s">
        <v>10</v>
      </c>
      <c r="K17" s="2" t="s">
        <v>8</v>
      </c>
      <c r="L17">
        <f>2*H14*H15</f>
        <v>4.7587133934076535E-2</v>
      </c>
      <c r="M17">
        <f t="shared" si="7"/>
        <v>24.31702544031311</v>
      </c>
      <c r="N17">
        <f t="shared" si="8"/>
        <v>0.92291619183825857</v>
      </c>
      <c r="O17">
        <f t="shared" si="3"/>
        <v>0.10780599950032768</v>
      </c>
      <c r="P17">
        <f t="shared" si="9"/>
        <v>0.21561199900065536</v>
      </c>
      <c r="Q17" t="str">
        <f t="shared" si="10"/>
        <v>up</v>
      </c>
    </row>
    <row r="18" spans="1:17">
      <c r="A18" s="1" t="s">
        <v>10</v>
      </c>
      <c r="B18" s="2" t="s">
        <v>9</v>
      </c>
      <c r="C18">
        <f>'junctions statistics per strain'!E66</f>
        <v>1</v>
      </c>
      <c r="J18" s="1" t="s">
        <v>10</v>
      </c>
      <c r="K18" s="2" t="s">
        <v>9</v>
      </c>
      <c r="L18">
        <f>H15*H15</f>
        <v>3.1106268741311494E-3</v>
      </c>
      <c r="M18">
        <f t="shared" si="7"/>
        <v>1.5895303326810173</v>
      </c>
      <c r="N18">
        <f t="shared" si="8"/>
        <v>0.52831963340085975</v>
      </c>
      <c r="O18">
        <f t="shared" si="3"/>
        <v>0.79597858857522064</v>
      </c>
      <c r="P18">
        <f t="shared" si="9"/>
        <v>1.0566392668017195</v>
      </c>
      <c r="Q18" t="str">
        <f t="shared" si="10"/>
        <v>down</v>
      </c>
    </row>
    <row r="19" spans="1:17">
      <c r="A19" s="1" t="s">
        <v>10</v>
      </c>
      <c r="B19" s="2" t="s">
        <v>20</v>
      </c>
      <c r="C19">
        <f>SUM(C13:C18)</f>
        <v>511</v>
      </c>
      <c r="J19" s="1" t="s">
        <v>10</v>
      </c>
      <c r="K19" s="2" t="s">
        <v>20</v>
      </c>
      <c r="L19">
        <f>SUM(L13:L18)</f>
        <v>1</v>
      </c>
      <c r="M19">
        <f>SUM(M13:M18)</f>
        <v>511</v>
      </c>
    </row>
    <row r="21" spans="1:17">
      <c r="J21" t="s">
        <v>25</v>
      </c>
    </row>
    <row r="23" spans="1:17">
      <c r="A23" s="1" t="s">
        <v>10</v>
      </c>
      <c r="B23" s="2" t="s">
        <v>4</v>
      </c>
      <c r="C23" s="3">
        <f t="shared" ref="C23:C28" si="11">C13</f>
        <v>156</v>
      </c>
      <c r="E23" s="1" t="s">
        <v>3</v>
      </c>
      <c r="F23" t="s">
        <v>13</v>
      </c>
      <c r="G23">
        <v>40</v>
      </c>
      <c r="H23">
        <f>G23/G$26</f>
        <v>0.46511627906976744</v>
      </c>
      <c r="J23" s="1" t="s">
        <v>10</v>
      </c>
      <c r="K23" s="2" t="s">
        <v>4</v>
      </c>
      <c r="L23">
        <f>H23*H23</f>
        <v>0.21633315305570577</v>
      </c>
      <c r="M23">
        <f>C$19 * L23</f>
        <v>110.54624121146566</v>
      </c>
      <c r="N23">
        <f>_xlfn.POISSON.DIST(C23,M23,TRUE)</f>
        <v>0.99998151705875249</v>
      </c>
      <c r="O23">
        <f t="shared" si="3"/>
        <v>2.6608551355985499E-5</v>
      </c>
      <c r="P23">
        <f>2*MIN(N23,O23)</f>
        <v>5.3217102711970997E-5</v>
      </c>
      <c r="Q23" t="str">
        <f>IF(C23&lt;M23,"down","up")</f>
        <v>up</v>
      </c>
    </row>
    <row r="24" spans="1:17">
      <c r="A24" s="1" t="s">
        <v>10</v>
      </c>
      <c r="B24" s="2" t="s">
        <v>5</v>
      </c>
      <c r="C24" s="3">
        <f t="shared" si="11"/>
        <v>193</v>
      </c>
      <c r="E24" s="1" t="s">
        <v>3</v>
      </c>
      <c r="F24" t="s">
        <v>14</v>
      </c>
      <c r="G24">
        <v>40</v>
      </c>
      <c r="H24">
        <f t="shared" ref="H24:H25" si="12">G24/G$26</f>
        <v>0.46511627906976744</v>
      </c>
      <c r="J24" s="1" t="s">
        <v>10</v>
      </c>
      <c r="K24" s="2" t="s">
        <v>5</v>
      </c>
      <c r="L24">
        <f>2*H23*H24</f>
        <v>0.43266630611141155</v>
      </c>
      <c r="M24">
        <f t="shared" ref="M24:M28" si="13">C$19 * L24</f>
        <v>221.09248242293131</v>
      </c>
      <c r="N24">
        <f t="shared" ref="N24:N28" si="14">_xlfn.POISSON.DIST(C24,M24,TRUE)</f>
        <v>2.9716516593917934E-2</v>
      </c>
      <c r="O24">
        <f t="shared" si="3"/>
        <v>0.97472724259642607</v>
      </c>
      <c r="P24">
        <f t="shared" ref="P24:P28" si="15">2*MIN(N24,O24)</f>
        <v>5.9433033187835868E-2</v>
      </c>
      <c r="Q24" t="str">
        <f t="shared" ref="Q24:Q28" si="16">IF(C24&lt;M24,"down","up")</f>
        <v>down</v>
      </c>
    </row>
    <row r="25" spans="1:17">
      <c r="A25" s="1" t="s">
        <v>10</v>
      </c>
      <c r="B25" s="2" t="s">
        <v>6</v>
      </c>
      <c r="C25" s="3">
        <f t="shared" si="11"/>
        <v>24</v>
      </c>
      <c r="E25" s="1" t="s">
        <v>3</v>
      </c>
      <c r="F25" t="s">
        <v>15</v>
      </c>
      <c r="G25">
        <v>6</v>
      </c>
      <c r="H25">
        <f t="shared" si="12"/>
        <v>6.9767441860465115E-2</v>
      </c>
      <c r="J25" s="1" t="s">
        <v>10</v>
      </c>
      <c r="K25" s="2" t="s">
        <v>6</v>
      </c>
      <c r="L25">
        <f>2*H23*H25</f>
        <v>6.4899945916711735E-2</v>
      </c>
      <c r="M25">
        <f t="shared" si="13"/>
        <v>33.163872363439694</v>
      </c>
      <c r="N25">
        <f t="shared" si="14"/>
        <v>6.0833968775411758E-2</v>
      </c>
      <c r="O25">
        <f t="shared" si="3"/>
        <v>0.959135807728976</v>
      </c>
      <c r="P25">
        <f t="shared" si="15"/>
        <v>0.12166793755082352</v>
      </c>
      <c r="Q25" t="str">
        <f t="shared" si="16"/>
        <v>down</v>
      </c>
    </row>
    <row r="26" spans="1:17">
      <c r="A26" s="1" t="s">
        <v>10</v>
      </c>
      <c r="B26" s="2" t="s">
        <v>7</v>
      </c>
      <c r="C26" s="3">
        <f t="shared" si="11"/>
        <v>106</v>
      </c>
      <c r="F26" t="s">
        <v>20</v>
      </c>
      <c r="G26">
        <f>SUM(G23:G25)</f>
        <v>86</v>
      </c>
      <c r="J26" s="1" t="s">
        <v>10</v>
      </c>
      <c r="K26" s="2" t="s">
        <v>7</v>
      </c>
      <c r="L26">
        <f>H24*H24</f>
        <v>0.21633315305570577</v>
      </c>
      <c r="M26">
        <f t="shared" si="13"/>
        <v>110.54624121146566</v>
      </c>
      <c r="N26">
        <f t="shared" si="14"/>
        <v>0.35522342254091238</v>
      </c>
      <c r="O26">
        <f t="shared" si="3"/>
        <v>0.67999325901523844</v>
      </c>
      <c r="P26">
        <f t="shared" si="15"/>
        <v>0.71044684508182476</v>
      </c>
      <c r="Q26" t="str">
        <f t="shared" si="16"/>
        <v>down</v>
      </c>
    </row>
    <row r="27" spans="1:17">
      <c r="A27" s="1" t="s">
        <v>10</v>
      </c>
      <c r="B27" s="2" t="s">
        <v>8</v>
      </c>
      <c r="C27" s="3">
        <f t="shared" si="11"/>
        <v>31</v>
      </c>
      <c r="J27" s="1" t="s">
        <v>10</v>
      </c>
      <c r="K27" s="2" t="s">
        <v>8</v>
      </c>
      <c r="L27">
        <f>2*H24*H25</f>
        <v>6.4899945916711735E-2</v>
      </c>
      <c r="M27">
        <f t="shared" si="13"/>
        <v>33.163872363439694</v>
      </c>
      <c r="N27">
        <f t="shared" si="14"/>
        <v>0.39662372610975305</v>
      </c>
      <c r="O27">
        <f t="shared" si="3"/>
        <v>0.66985975495644035</v>
      </c>
      <c r="P27">
        <f t="shared" si="15"/>
        <v>0.7932474522195061</v>
      </c>
      <c r="Q27" t="str">
        <f t="shared" si="16"/>
        <v>down</v>
      </c>
    </row>
    <row r="28" spans="1:17">
      <c r="A28" s="1" t="s">
        <v>10</v>
      </c>
      <c r="B28" s="2" t="s">
        <v>9</v>
      </c>
      <c r="C28" s="3">
        <f t="shared" si="11"/>
        <v>1</v>
      </c>
      <c r="J28" s="1" t="s">
        <v>10</v>
      </c>
      <c r="K28" s="2" t="s">
        <v>9</v>
      </c>
      <c r="L28">
        <f>H25*H25</f>
        <v>4.8674959437533805E-3</v>
      </c>
      <c r="M28">
        <f t="shared" si="13"/>
        <v>2.4872904272579772</v>
      </c>
      <c r="N28">
        <f t="shared" si="14"/>
        <v>0.28991561692657547</v>
      </c>
      <c r="O28">
        <f t="shared" si="3"/>
        <v>0.91686507821072605</v>
      </c>
      <c r="P28">
        <f t="shared" si="15"/>
        <v>0.57983123385315094</v>
      </c>
      <c r="Q28" t="str">
        <f t="shared" si="16"/>
        <v>down</v>
      </c>
    </row>
    <row r="29" spans="1:17">
      <c r="A29" s="1" t="s">
        <v>10</v>
      </c>
      <c r="B29" s="2" t="s">
        <v>20</v>
      </c>
      <c r="C29">
        <f>SUM(C23:C28)</f>
        <v>511</v>
      </c>
      <c r="J29" s="1" t="s">
        <v>10</v>
      </c>
      <c r="K29" t="s">
        <v>20</v>
      </c>
      <c r="L29">
        <f>SUM(L23:L28)</f>
        <v>1</v>
      </c>
      <c r="M29">
        <f>SUM(M23:M28)</f>
        <v>510.99999999999994</v>
      </c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/>
  </sheetViews>
  <sheetFormatPr baseColWidth="10" defaultRowHeight="15" x14ac:dyDescent="0"/>
  <sheetData>
    <row r="1" spans="1:8">
      <c r="A1" t="s">
        <v>92</v>
      </c>
      <c r="B1" t="s">
        <v>4</v>
      </c>
      <c r="C1" t="s">
        <v>6</v>
      </c>
      <c r="D1" t="s">
        <v>5</v>
      </c>
      <c r="E1" t="s">
        <v>9</v>
      </c>
      <c r="F1" t="s">
        <v>93</v>
      </c>
      <c r="G1" t="s">
        <v>7</v>
      </c>
      <c r="H1" t="s">
        <v>91</v>
      </c>
    </row>
    <row r="2" spans="1:8">
      <c r="A2" t="s">
        <v>38</v>
      </c>
      <c r="B2">
        <v>1</v>
      </c>
      <c r="C2">
        <v>0</v>
      </c>
      <c r="D2">
        <v>1</v>
      </c>
      <c r="E2">
        <v>0</v>
      </c>
      <c r="F2">
        <v>0</v>
      </c>
      <c r="G2">
        <v>1</v>
      </c>
      <c r="H2">
        <v>3</v>
      </c>
    </row>
    <row r="3" spans="1:8">
      <c r="A3" t="s">
        <v>61</v>
      </c>
      <c r="B3">
        <v>3</v>
      </c>
      <c r="C3">
        <v>1</v>
      </c>
      <c r="D3">
        <v>1</v>
      </c>
      <c r="E3">
        <v>0</v>
      </c>
      <c r="F3">
        <v>1</v>
      </c>
      <c r="G3">
        <v>2</v>
      </c>
      <c r="H3">
        <v>8</v>
      </c>
    </row>
    <row r="4" spans="1:8">
      <c r="A4" t="s">
        <v>32</v>
      </c>
      <c r="B4">
        <v>5</v>
      </c>
      <c r="C4">
        <v>2</v>
      </c>
      <c r="D4">
        <v>7</v>
      </c>
      <c r="E4">
        <v>0</v>
      </c>
      <c r="F4">
        <v>2</v>
      </c>
      <c r="G4">
        <v>2</v>
      </c>
      <c r="H4">
        <v>18</v>
      </c>
    </row>
    <row r="5" spans="1:8">
      <c r="A5" t="s">
        <v>88</v>
      </c>
      <c r="B5">
        <v>2</v>
      </c>
      <c r="C5">
        <v>0</v>
      </c>
      <c r="D5">
        <v>1</v>
      </c>
      <c r="E5">
        <v>0</v>
      </c>
      <c r="F5">
        <v>0</v>
      </c>
      <c r="G5">
        <v>0</v>
      </c>
      <c r="H5">
        <v>3</v>
      </c>
    </row>
    <row r="6" spans="1:8">
      <c r="A6" t="s">
        <v>57</v>
      </c>
      <c r="B6">
        <v>6</v>
      </c>
      <c r="C6">
        <v>1</v>
      </c>
      <c r="D6">
        <v>9</v>
      </c>
      <c r="E6">
        <v>0</v>
      </c>
      <c r="F6">
        <v>1</v>
      </c>
      <c r="G6">
        <v>3</v>
      </c>
      <c r="H6">
        <v>20</v>
      </c>
    </row>
    <row r="7" spans="1:8">
      <c r="A7" t="s">
        <v>90</v>
      </c>
      <c r="B7">
        <v>6</v>
      </c>
      <c r="C7">
        <v>1</v>
      </c>
      <c r="D7">
        <v>6</v>
      </c>
      <c r="E7">
        <v>0</v>
      </c>
      <c r="F7">
        <v>1</v>
      </c>
      <c r="G7">
        <v>3</v>
      </c>
      <c r="H7">
        <v>17</v>
      </c>
    </row>
    <row r="8" spans="1:8">
      <c r="A8" t="s">
        <v>83</v>
      </c>
      <c r="B8">
        <v>2</v>
      </c>
      <c r="C8">
        <v>1</v>
      </c>
      <c r="D8">
        <v>2</v>
      </c>
      <c r="E8">
        <v>0</v>
      </c>
      <c r="F8">
        <v>1</v>
      </c>
      <c r="G8">
        <v>4</v>
      </c>
      <c r="H8">
        <v>10</v>
      </c>
    </row>
    <row r="9" spans="1:8">
      <c r="A9" t="s">
        <v>33</v>
      </c>
      <c r="B9">
        <v>0</v>
      </c>
      <c r="C9">
        <v>0</v>
      </c>
      <c r="D9">
        <v>1</v>
      </c>
      <c r="E9">
        <v>0</v>
      </c>
      <c r="F9">
        <v>1</v>
      </c>
      <c r="G9">
        <v>0</v>
      </c>
      <c r="H9">
        <v>2</v>
      </c>
    </row>
    <row r="10" spans="1:8">
      <c r="A10" t="s">
        <v>66</v>
      </c>
      <c r="B10">
        <v>1</v>
      </c>
      <c r="C10">
        <v>0</v>
      </c>
      <c r="D10">
        <v>7</v>
      </c>
      <c r="E10">
        <v>0</v>
      </c>
      <c r="F10">
        <v>0</v>
      </c>
      <c r="G10">
        <v>2</v>
      </c>
      <c r="H10">
        <v>10</v>
      </c>
    </row>
    <row r="11" spans="1:8">
      <c r="A11" t="s">
        <v>64</v>
      </c>
      <c r="B11">
        <v>4</v>
      </c>
      <c r="C11">
        <v>1</v>
      </c>
      <c r="D11">
        <v>9</v>
      </c>
      <c r="E11">
        <v>0</v>
      </c>
      <c r="F11">
        <v>0</v>
      </c>
      <c r="G11">
        <v>3</v>
      </c>
      <c r="H11">
        <v>17</v>
      </c>
    </row>
    <row r="12" spans="1:8">
      <c r="A12" t="s">
        <v>79</v>
      </c>
      <c r="B12">
        <v>1</v>
      </c>
      <c r="C12">
        <v>0</v>
      </c>
      <c r="D12">
        <v>3</v>
      </c>
      <c r="E12">
        <v>0</v>
      </c>
      <c r="F12">
        <v>0</v>
      </c>
      <c r="G12">
        <v>1</v>
      </c>
      <c r="H12">
        <v>5</v>
      </c>
    </row>
    <row r="13" spans="1:8">
      <c r="A13" t="s">
        <v>80</v>
      </c>
      <c r="B13">
        <v>4</v>
      </c>
      <c r="C13">
        <v>1</v>
      </c>
      <c r="D13">
        <v>10</v>
      </c>
      <c r="E13">
        <v>0</v>
      </c>
      <c r="F13">
        <v>0</v>
      </c>
      <c r="G13">
        <v>3</v>
      </c>
      <c r="H13">
        <v>18</v>
      </c>
    </row>
    <row r="14" spans="1:8">
      <c r="A14" t="s">
        <v>44</v>
      </c>
      <c r="B14">
        <v>1</v>
      </c>
      <c r="C14">
        <v>0</v>
      </c>
      <c r="D14">
        <v>2</v>
      </c>
      <c r="E14">
        <v>0</v>
      </c>
      <c r="F14">
        <v>0</v>
      </c>
      <c r="G14">
        <v>0</v>
      </c>
      <c r="H14">
        <v>3</v>
      </c>
    </row>
    <row r="15" spans="1:8">
      <c r="A15" t="s">
        <v>43</v>
      </c>
      <c r="B15">
        <v>1</v>
      </c>
      <c r="C15">
        <v>0</v>
      </c>
      <c r="D15">
        <v>0</v>
      </c>
      <c r="E15">
        <v>0</v>
      </c>
      <c r="F15">
        <v>0</v>
      </c>
      <c r="G15">
        <v>1</v>
      </c>
      <c r="H15">
        <v>2</v>
      </c>
    </row>
    <row r="16" spans="1:8">
      <c r="A16" t="s">
        <v>37</v>
      </c>
      <c r="B16">
        <v>2</v>
      </c>
      <c r="C16">
        <v>0</v>
      </c>
      <c r="D16">
        <v>1</v>
      </c>
      <c r="E16">
        <v>0</v>
      </c>
      <c r="F16">
        <v>0</v>
      </c>
      <c r="G16">
        <v>2</v>
      </c>
      <c r="H16">
        <v>5</v>
      </c>
    </row>
    <row r="17" spans="1:8">
      <c r="A17" t="s">
        <v>34</v>
      </c>
      <c r="B17">
        <v>10</v>
      </c>
      <c r="C17">
        <v>0</v>
      </c>
      <c r="D17">
        <v>6</v>
      </c>
      <c r="E17">
        <v>0</v>
      </c>
      <c r="F17">
        <v>3</v>
      </c>
      <c r="G17">
        <v>4</v>
      </c>
      <c r="H17">
        <v>23</v>
      </c>
    </row>
    <row r="18" spans="1:8">
      <c r="A18" t="s">
        <v>62</v>
      </c>
      <c r="B18">
        <v>1</v>
      </c>
      <c r="C18">
        <v>0</v>
      </c>
      <c r="D18">
        <v>0</v>
      </c>
      <c r="E18">
        <v>0</v>
      </c>
      <c r="F18">
        <v>0</v>
      </c>
      <c r="G18">
        <v>2</v>
      </c>
      <c r="H18">
        <v>3</v>
      </c>
    </row>
    <row r="19" spans="1:8">
      <c r="A19" t="s">
        <v>47</v>
      </c>
      <c r="B19">
        <v>4</v>
      </c>
      <c r="C19">
        <v>0</v>
      </c>
      <c r="D19">
        <v>0</v>
      </c>
      <c r="E19">
        <v>0</v>
      </c>
      <c r="F19">
        <v>0</v>
      </c>
      <c r="G19">
        <v>0</v>
      </c>
      <c r="H19">
        <v>4</v>
      </c>
    </row>
    <row r="20" spans="1:8">
      <c r="A20" t="s">
        <v>71</v>
      </c>
      <c r="B20">
        <v>6</v>
      </c>
      <c r="C20">
        <v>1</v>
      </c>
      <c r="D20">
        <v>10</v>
      </c>
      <c r="E20">
        <v>0</v>
      </c>
      <c r="F20">
        <v>0</v>
      </c>
      <c r="G20">
        <v>4</v>
      </c>
      <c r="H20">
        <v>21</v>
      </c>
    </row>
    <row r="21" spans="1:8">
      <c r="A21" t="s">
        <v>68</v>
      </c>
      <c r="B21">
        <v>2</v>
      </c>
      <c r="C21">
        <v>0</v>
      </c>
      <c r="D21">
        <v>0</v>
      </c>
      <c r="E21">
        <v>0</v>
      </c>
      <c r="F21">
        <v>0</v>
      </c>
      <c r="G21">
        <v>2</v>
      </c>
      <c r="H21">
        <v>4</v>
      </c>
    </row>
    <row r="22" spans="1:8">
      <c r="A22" t="s">
        <v>28</v>
      </c>
      <c r="B22">
        <v>0</v>
      </c>
      <c r="C22">
        <v>1</v>
      </c>
      <c r="D22">
        <v>2</v>
      </c>
      <c r="E22">
        <v>0</v>
      </c>
      <c r="F22">
        <v>0</v>
      </c>
      <c r="G22">
        <v>0</v>
      </c>
      <c r="H22">
        <v>3</v>
      </c>
    </row>
    <row r="23" spans="1:8">
      <c r="A23" t="s">
        <v>67</v>
      </c>
      <c r="B23">
        <v>3</v>
      </c>
      <c r="C23">
        <v>0</v>
      </c>
      <c r="D23">
        <v>1</v>
      </c>
      <c r="E23">
        <v>0</v>
      </c>
      <c r="F23">
        <v>0</v>
      </c>
      <c r="G23">
        <v>2</v>
      </c>
      <c r="H23">
        <v>6</v>
      </c>
    </row>
    <row r="24" spans="1:8">
      <c r="A24" t="s">
        <v>63</v>
      </c>
      <c r="B24">
        <v>1</v>
      </c>
      <c r="C24">
        <v>0</v>
      </c>
      <c r="D24">
        <v>2</v>
      </c>
      <c r="E24">
        <v>0</v>
      </c>
      <c r="F24">
        <v>0</v>
      </c>
      <c r="G24">
        <v>1</v>
      </c>
      <c r="H24">
        <v>4</v>
      </c>
    </row>
    <row r="25" spans="1:8">
      <c r="A25" t="s">
        <v>35</v>
      </c>
      <c r="B25">
        <v>3</v>
      </c>
      <c r="C25">
        <v>0</v>
      </c>
      <c r="D25">
        <v>1</v>
      </c>
      <c r="E25">
        <v>0</v>
      </c>
      <c r="F25">
        <v>0</v>
      </c>
      <c r="G25">
        <v>2</v>
      </c>
      <c r="H25">
        <v>6</v>
      </c>
    </row>
    <row r="26" spans="1:8">
      <c r="A26" t="s">
        <v>58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1</v>
      </c>
    </row>
    <row r="27" spans="1:8">
      <c r="A27" t="s">
        <v>70</v>
      </c>
      <c r="B27">
        <v>2</v>
      </c>
      <c r="C27">
        <v>0</v>
      </c>
      <c r="D27">
        <v>1</v>
      </c>
      <c r="E27">
        <v>0</v>
      </c>
      <c r="F27">
        <v>0</v>
      </c>
      <c r="G27">
        <v>2</v>
      </c>
      <c r="H27">
        <v>5</v>
      </c>
    </row>
    <row r="28" spans="1:8">
      <c r="A28" t="s">
        <v>29</v>
      </c>
      <c r="B28">
        <v>1</v>
      </c>
      <c r="C28">
        <v>0</v>
      </c>
      <c r="D28">
        <v>1</v>
      </c>
      <c r="E28">
        <v>0</v>
      </c>
      <c r="F28">
        <v>0</v>
      </c>
      <c r="G28">
        <v>0</v>
      </c>
      <c r="H28">
        <v>2</v>
      </c>
    </row>
    <row r="29" spans="1:8">
      <c r="A29" t="s">
        <v>89</v>
      </c>
      <c r="B29">
        <v>3</v>
      </c>
      <c r="C29">
        <v>0</v>
      </c>
      <c r="D29">
        <v>0</v>
      </c>
      <c r="E29">
        <v>0</v>
      </c>
      <c r="F29">
        <v>0</v>
      </c>
      <c r="G29">
        <v>1</v>
      </c>
      <c r="H29">
        <v>4</v>
      </c>
    </row>
    <row r="30" spans="1:8">
      <c r="A30" t="s">
        <v>39</v>
      </c>
      <c r="B30">
        <v>0</v>
      </c>
      <c r="C30">
        <v>0</v>
      </c>
      <c r="D30">
        <v>1</v>
      </c>
      <c r="E30">
        <v>0</v>
      </c>
      <c r="F30">
        <v>0</v>
      </c>
      <c r="G30">
        <v>1</v>
      </c>
      <c r="H30">
        <v>2</v>
      </c>
    </row>
    <row r="31" spans="1:8">
      <c r="A31" t="s">
        <v>84</v>
      </c>
      <c r="B31">
        <v>2</v>
      </c>
      <c r="C31">
        <v>0</v>
      </c>
      <c r="D31">
        <v>2</v>
      </c>
      <c r="E31">
        <v>0</v>
      </c>
      <c r="F31">
        <v>0</v>
      </c>
      <c r="G31">
        <v>2</v>
      </c>
      <c r="H31">
        <v>6</v>
      </c>
    </row>
    <row r="32" spans="1:8">
      <c r="A32" t="s">
        <v>73</v>
      </c>
      <c r="B32">
        <v>2</v>
      </c>
      <c r="C32">
        <v>0</v>
      </c>
      <c r="D32">
        <v>4</v>
      </c>
      <c r="E32">
        <v>0</v>
      </c>
      <c r="F32">
        <v>0</v>
      </c>
      <c r="G32">
        <v>3</v>
      </c>
      <c r="H32">
        <v>9</v>
      </c>
    </row>
    <row r="33" spans="1:8">
      <c r="A33" t="s">
        <v>77</v>
      </c>
      <c r="B33">
        <v>7</v>
      </c>
      <c r="C33">
        <v>2</v>
      </c>
      <c r="D33">
        <v>12</v>
      </c>
      <c r="E33">
        <v>0</v>
      </c>
      <c r="F33">
        <v>2</v>
      </c>
      <c r="G33">
        <v>1</v>
      </c>
      <c r="H33">
        <v>24</v>
      </c>
    </row>
    <row r="34" spans="1:8">
      <c r="A34" t="s">
        <v>74</v>
      </c>
      <c r="B34">
        <v>1</v>
      </c>
      <c r="C34">
        <v>0</v>
      </c>
      <c r="D34">
        <v>1</v>
      </c>
      <c r="E34">
        <v>0</v>
      </c>
      <c r="F34">
        <v>0</v>
      </c>
      <c r="G34">
        <v>0</v>
      </c>
      <c r="H34">
        <v>2</v>
      </c>
    </row>
    <row r="35" spans="1:8">
      <c r="A35" t="s">
        <v>87</v>
      </c>
      <c r="B35">
        <v>11</v>
      </c>
      <c r="C35">
        <v>0</v>
      </c>
      <c r="D35">
        <v>10</v>
      </c>
      <c r="E35">
        <v>0</v>
      </c>
      <c r="F35">
        <v>4</v>
      </c>
      <c r="G35">
        <v>6</v>
      </c>
      <c r="H35">
        <v>31</v>
      </c>
    </row>
    <row r="36" spans="1:8">
      <c r="A36" t="s">
        <v>59</v>
      </c>
      <c r="B36">
        <v>8</v>
      </c>
      <c r="C36">
        <v>3</v>
      </c>
      <c r="D36">
        <v>5</v>
      </c>
      <c r="E36">
        <v>1</v>
      </c>
      <c r="F36">
        <v>1</v>
      </c>
      <c r="G36">
        <v>4</v>
      </c>
      <c r="H36">
        <v>22</v>
      </c>
    </row>
    <row r="37" spans="1:8">
      <c r="A37" t="s">
        <v>48</v>
      </c>
      <c r="B37">
        <v>6</v>
      </c>
      <c r="C37">
        <v>1</v>
      </c>
      <c r="D37">
        <v>6</v>
      </c>
      <c r="E37">
        <v>0</v>
      </c>
      <c r="F37">
        <v>0</v>
      </c>
      <c r="G37">
        <v>4</v>
      </c>
      <c r="H37">
        <v>17</v>
      </c>
    </row>
    <row r="38" spans="1:8">
      <c r="A38" t="s">
        <v>45</v>
      </c>
      <c r="B38">
        <v>0</v>
      </c>
      <c r="C38">
        <v>0</v>
      </c>
      <c r="D38">
        <v>4</v>
      </c>
      <c r="E38">
        <v>0</v>
      </c>
      <c r="F38">
        <v>0</v>
      </c>
      <c r="G38">
        <v>2</v>
      </c>
      <c r="H38">
        <v>6</v>
      </c>
    </row>
    <row r="39" spans="1:8">
      <c r="A39" t="s">
        <v>46</v>
      </c>
      <c r="B39">
        <v>0</v>
      </c>
      <c r="C39">
        <v>1</v>
      </c>
      <c r="D39">
        <v>0</v>
      </c>
      <c r="E39">
        <v>0</v>
      </c>
      <c r="F39">
        <v>1</v>
      </c>
      <c r="G39">
        <v>2</v>
      </c>
      <c r="H39">
        <v>4</v>
      </c>
    </row>
    <row r="40" spans="1:8">
      <c r="A40" t="s">
        <v>40</v>
      </c>
      <c r="B40">
        <v>0</v>
      </c>
      <c r="C40">
        <v>0</v>
      </c>
      <c r="D40">
        <v>1</v>
      </c>
      <c r="E40">
        <v>0</v>
      </c>
      <c r="F40">
        <v>0</v>
      </c>
      <c r="G40">
        <v>0</v>
      </c>
      <c r="H40">
        <v>1</v>
      </c>
    </row>
    <row r="41" spans="1:8">
      <c r="A41" t="s">
        <v>30</v>
      </c>
      <c r="B41">
        <v>2</v>
      </c>
      <c r="C41">
        <v>1</v>
      </c>
      <c r="D41">
        <v>1</v>
      </c>
      <c r="E41">
        <v>0</v>
      </c>
      <c r="F41">
        <v>1</v>
      </c>
      <c r="G41">
        <v>1</v>
      </c>
      <c r="H41">
        <v>6</v>
      </c>
    </row>
    <row r="42" spans="1:8">
      <c r="A42" t="s">
        <v>41</v>
      </c>
      <c r="B42">
        <v>0</v>
      </c>
      <c r="C42">
        <v>0</v>
      </c>
      <c r="D42">
        <v>1</v>
      </c>
      <c r="E42">
        <v>0</v>
      </c>
      <c r="F42">
        <v>0</v>
      </c>
      <c r="G42">
        <v>0</v>
      </c>
      <c r="H42">
        <v>1</v>
      </c>
    </row>
    <row r="43" spans="1:8">
      <c r="A43" t="s">
        <v>42</v>
      </c>
      <c r="B43">
        <v>1</v>
      </c>
      <c r="C43">
        <v>0</v>
      </c>
      <c r="D43">
        <v>0</v>
      </c>
      <c r="E43">
        <v>0</v>
      </c>
      <c r="F43">
        <v>0</v>
      </c>
      <c r="G43">
        <v>0</v>
      </c>
      <c r="H43">
        <v>1</v>
      </c>
    </row>
    <row r="44" spans="1:8">
      <c r="A44" t="s">
        <v>55</v>
      </c>
      <c r="B44">
        <v>0</v>
      </c>
      <c r="C44">
        <v>0</v>
      </c>
      <c r="D44">
        <v>1</v>
      </c>
      <c r="E44">
        <v>0</v>
      </c>
      <c r="F44">
        <v>0</v>
      </c>
      <c r="G44">
        <v>0</v>
      </c>
      <c r="H44">
        <v>1</v>
      </c>
    </row>
    <row r="45" spans="1:8">
      <c r="A45" t="s">
        <v>86</v>
      </c>
      <c r="B45">
        <v>3</v>
      </c>
      <c r="C45">
        <v>0</v>
      </c>
      <c r="D45">
        <v>2</v>
      </c>
      <c r="E45">
        <v>0</v>
      </c>
      <c r="F45">
        <v>0</v>
      </c>
      <c r="G45">
        <v>1</v>
      </c>
      <c r="H45">
        <v>6</v>
      </c>
    </row>
    <row r="46" spans="1:8">
      <c r="A46" t="s">
        <v>78</v>
      </c>
      <c r="B46">
        <v>2</v>
      </c>
      <c r="C46">
        <v>1</v>
      </c>
      <c r="D46">
        <v>3</v>
      </c>
      <c r="E46">
        <v>0</v>
      </c>
      <c r="F46">
        <v>1</v>
      </c>
      <c r="G46">
        <v>2</v>
      </c>
      <c r="H46">
        <v>9</v>
      </c>
    </row>
    <row r="47" spans="1:8">
      <c r="A47" t="s">
        <v>27</v>
      </c>
      <c r="B47">
        <v>2</v>
      </c>
      <c r="C47">
        <v>3</v>
      </c>
      <c r="D47">
        <v>4</v>
      </c>
      <c r="E47">
        <v>0</v>
      </c>
      <c r="F47">
        <v>3</v>
      </c>
      <c r="G47">
        <v>4</v>
      </c>
      <c r="H47">
        <v>16</v>
      </c>
    </row>
    <row r="48" spans="1:8">
      <c r="A48" t="s">
        <v>76</v>
      </c>
      <c r="B48">
        <v>4</v>
      </c>
      <c r="C48">
        <v>0</v>
      </c>
      <c r="D48">
        <v>2</v>
      </c>
      <c r="E48">
        <v>0</v>
      </c>
      <c r="F48">
        <v>0</v>
      </c>
      <c r="G48">
        <v>2</v>
      </c>
      <c r="H48">
        <v>8</v>
      </c>
    </row>
    <row r="49" spans="1:8">
      <c r="A49" t="s">
        <v>75</v>
      </c>
      <c r="B49">
        <v>1</v>
      </c>
      <c r="C49">
        <v>0</v>
      </c>
      <c r="D49">
        <v>1</v>
      </c>
      <c r="E49">
        <v>0</v>
      </c>
      <c r="F49">
        <v>0</v>
      </c>
      <c r="G49">
        <v>1</v>
      </c>
      <c r="H49">
        <v>3</v>
      </c>
    </row>
    <row r="50" spans="1:8">
      <c r="A50" t="s">
        <v>82</v>
      </c>
      <c r="B50">
        <v>2</v>
      </c>
      <c r="C50">
        <v>0</v>
      </c>
      <c r="D50">
        <v>1</v>
      </c>
      <c r="E50">
        <v>0</v>
      </c>
      <c r="F50">
        <v>1</v>
      </c>
      <c r="G50">
        <v>2</v>
      </c>
      <c r="H50">
        <v>6</v>
      </c>
    </row>
    <row r="51" spans="1:8">
      <c r="A51" t="s">
        <v>81</v>
      </c>
      <c r="B51">
        <v>1</v>
      </c>
      <c r="C51">
        <v>0</v>
      </c>
      <c r="D51">
        <v>0</v>
      </c>
      <c r="E51">
        <v>0</v>
      </c>
      <c r="F51">
        <v>1</v>
      </c>
      <c r="G51">
        <v>0</v>
      </c>
      <c r="H51">
        <v>2</v>
      </c>
    </row>
    <row r="52" spans="1:8">
      <c r="A52" t="s">
        <v>65</v>
      </c>
      <c r="B52">
        <v>2</v>
      </c>
      <c r="C52">
        <v>0</v>
      </c>
      <c r="D52">
        <v>5</v>
      </c>
      <c r="E52">
        <v>0</v>
      </c>
      <c r="F52">
        <v>0</v>
      </c>
      <c r="G52">
        <v>0</v>
      </c>
      <c r="H52">
        <v>7</v>
      </c>
    </row>
    <row r="53" spans="1:8">
      <c r="A53" t="s">
        <v>36</v>
      </c>
      <c r="B53">
        <v>1</v>
      </c>
      <c r="C53">
        <v>0</v>
      </c>
      <c r="D53">
        <v>5</v>
      </c>
      <c r="E53">
        <v>0</v>
      </c>
      <c r="F53">
        <v>0</v>
      </c>
      <c r="G53">
        <v>0</v>
      </c>
      <c r="H53">
        <v>6</v>
      </c>
    </row>
    <row r="54" spans="1:8">
      <c r="A54" t="s">
        <v>31</v>
      </c>
      <c r="B54">
        <v>1</v>
      </c>
      <c r="C54">
        <v>1</v>
      </c>
      <c r="D54">
        <v>0</v>
      </c>
      <c r="E54">
        <v>0</v>
      </c>
      <c r="F54">
        <v>1</v>
      </c>
      <c r="G54">
        <v>0</v>
      </c>
      <c r="H54">
        <v>3</v>
      </c>
    </row>
    <row r="55" spans="1:8">
      <c r="A55" t="s">
        <v>85</v>
      </c>
      <c r="B55">
        <v>1</v>
      </c>
      <c r="C55">
        <v>0</v>
      </c>
      <c r="D55">
        <v>3</v>
      </c>
      <c r="E55">
        <v>0</v>
      </c>
      <c r="F55">
        <v>0</v>
      </c>
      <c r="G55">
        <v>1</v>
      </c>
      <c r="H55">
        <v>5</v>
      </c>
    </row>
    <row r="56" spans="1:8">
      <c r="A56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2</v>
      </c>
      <c r="H56">
        <v>2</v>
      </c>
    </row>
    <row r="57" spans="1:8">
      <c r="A57" t="s">
        <v>54</v>
      </c>
      <c r="B57">
        <v>4</v>
      </c>
      <c r="C57">
        <v>1</v>
      </c>
      <c r="D57">
        <v>7</v>
      </c>
      <c r="E57">
        <v>0</v>
      </c>
      <c r="F57">
        <v>1</v>
      </c>
      <c r="G57">
        <v>3</v>
      </c>
      <c r="H57">
        <v>16</v>
      </c>
    </row>
    <row r="58" spans="1:8">
      <c r="A58" t="s">
        <v>60</v>
      </c>
      <c r="B58">
        <v>4</v>
      </c>
      <c r="C58">
        <v>0</v>
      </c>
      <c r="D58">
        <v>9</v>
      </c>
      <c r="E58">
        <v>0</v>
      </c>
      <c r="F58">
        <v>1</v>
      </c>
      <c r="G58">
        <v>1</v>
      </c>
      <c r="H58">
        <v>15</v>
      </c>
    </row>
    <row r="59" spans="1:8">
      <c r="A59" t="s">
        <v>56</v>
      </c>
      <c r="B59">
        <v>1</v>
      </c>
      <c r="C59">
        <v>0</v>
      </c>
      <c r="D59">
        <v>1</v>
      </c>
      <c r="E59">
        <v>0</v>
      </c>
      <c r="F59">
        <v>0</v>
      </c>
      <c r="G59">
        <v>1</v>
      </c>
      <c r="H59">
        <v>3</v>
      </c>
    </row>
    <row r="60" spans="1:8">
      <c r="A60" t="s">
        <v>49</v>
      </c>
      <c r="B60">
        <v>2</v>
      </c>
      <c r="C60">
        <v>0</v>
      </c>
      <c r="D60">
        <v>5</v>
      </c>
      <c r="E60">
        <v>0</v>
      </c>
      <c r="F60">
        <v>0</v>
      </c>
      <c r="G60">
        <v>2</v>
      </c>
      <c r="H60">
        <v>9</v>
      </c>
    </row>
    <row r="61" spans="1:8">
      <c r="A61" t="s">
        <v>69</v>
      </c>
      <c r="B61">
        <v>5</v>
      </c>
      <c r="C61">
        <v>0</v>
      </c>
      <c r="D61">
        <v>6</v>
      </c>
      <c r="E61">
        <v>0</v>
      </c>
      <c r="F61">
        <v>2</v>
      </c>
      <c r="G61">
        <v>6</v>
      </c>
      <c r="H61">
        <v>19</v>
      </c>
    </row>
    <row r="62" spans="1:8">
      <c r="A62" t="s">
        <v>51</v>
      </c>
      <c r="B62">
        <v>0</v>
      </c>
      <c r="C62">
        <v>0</v>
      </c>
      <c r="D62">
        <v>0</v>
      </c>
      <c r="E62">
        <v>0</v>
      </c>
      <c r="F62">
        <v>0</v>
      </c>
      <c r="G62">
        <v>2</v>
      </c>
      <c r="H62">
        <v>2</v>
      </c>
    </row>
    <row r="63" spans="1:8">
      <c r="A63" t="s">
        <v>52</v>
      </c>
      <c r="B63">
        <v>2</v>
      </c>
      <c r="C63">
        <v>0</v>
      </c>
      <c r="D63">
        <v>0</v>
      </c>
      <c r="E63">
        <v>0</v>
      </c>
      <c r="F63">
        <v>1</v>
      </c>
      <c r="G63">
        <v>0</v>
      </c>
      <c r="H63">
        <v>3</v>
      </c>
    </row>
    <row r="64" spans="1:8">
      <c r="A64" t="s">
        <v>50</v>
      </c>
      <c r="B64">
        <v>2</v>
      </c>
      <c r="C64">
        <v>0</v>
      </c>
      <c r="D64">
        <v>2</v>
      </c>
      <c r="E64">
        <v>0</v>
      </c>
      <c r="F64">
        <v>0</v>
      </c>
      <c r="G64">
        <v>3</v>
      </c>
      <c r="H64">
        <v>7</v>
      </c>
    </row>
    <row r="65" spans="1:8">
      <c r="A65" t="s">
        <v>72</v>
      </c>
      <c r="B65">
        <v>1</v>
      </c>
      <c r="C65">
        <v>0</v>
      </c>
      <c r="D65">
        <v>3</v>
      </c>
      <c r="E65">
        <v>0</v>
      </c>
      <c r="F65">
        <v>0</v>
      </c>
      <c r="G65">
        <v>0</v>
      </c>
      <c r="H65">
        <v>4</v>
      </c>
    </row>
    <row r="66" spans="1:8">
      <c r="B66">
        <f>SUM(B2:B65)</f>
        <v>156</v>
      </c>
      <c r="C66">
        <f t="shared" ref="C66:H66" si="0">SUM(C2:C65)</f>
        <v>24</v>
      </c>
      <c r="D66">
        <f t="shared" si="0"/>
        <v>193</v>
      </c>
      <c r="E66">
        <f t="shared" si="0"/>
        <v>1</v>
      </c>
      <c r="F66">
        <f t="shared" si="0"/>
        <v>31</v>
      </c>
      <c r="G66">
        <f t="shared" si="0"/>
        <v>106</v>
      </c>
      <c r="H66">
        <f t="shared" si="0"/>
        <v>511</v>
      </c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statistical analysis</vt:lpstr>
      <vt:lpstr>junctions statistics per strain</vt:lpstr>
    </vt:vector>
  </TitlesOfParts>
  <Company>Johns Hopkins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JSB</dc:creator>
  <cp:lastModifiedBy>JSB</cp:lastModifiedBy>
  <dcterms:created xsi:type="dcterms:W3CDTF">2014-02-12T15:56:24Z</dcterms:created>
  <dcterms:modified xsi:type="dcterms:W3CDTF">2015-04-06T18:13:32Z</dcterms:modified>
</cp:coreProperties>
</file>