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0" yWindow="0" windowWidth="25600" windowHeight="137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H29" i="1"/>
  <c r="K29" i="1"/>
  <c r="E24" i="1"/>
  <c r="G24" i="1"/>
  <c r="E25" i="1"/>
  <c r="G25" i="1"/>
  <c r="E27" i="1"/>
  <c r="G27" i="1"/>
  <c r="E19" i="1"/>
  <c r="E20" i="1"/>
  <c r="E21" i="1"/>
  <c r="E22" i="1"/>
  <c r="E23" i="1"/>
  <c r="E26" i="1"/>
  <c r="E29" i="1"/>
  <c r="C28" i="1"/>
  <c r="L17" i="1"/>
  <c r="I17" i="1"/>
  <c r="J17" i="1"/>
  <c r="H17" i="1"/>
  <c r="E6" i="1"/>
  <c r="G6" i="1"/>
  <c r="E7" i="1"/>
  <c r="G7" i="1"/>
  <c r="E8" i="1"/>
  <c r="G8" i="1"/>
  <c r="E10" i="1"/>
  <c r="G10" i="1"/>
  <c r="E11" i="1"/>
  <c r="G11" i="1"/>
  <c r="E15" i="1"/>
  <c r="G15" i="1"/>
  <c r="E12" i="1"/>
  <c r="G12" i="1"/>
  <c r="E13" i="1"/>
  <c r="G13" i="1"/>
  <c r="E14" i="1"/>
  <c r="G14" i="1"/>
  <c r="E9" i="1"/>
  <c r="G9" i="1"/>
  <c r="G17" i="1"/>
  <c r="E17" i="1"/>
  <c r="C16" i="1"/>
  <c r="L43" i="1"/>
  <c r="J82" i="1"/>
  <c r="I82" i="1"/>
  <c r="H82" i="1"/>
  <c r="J43" i="1"/>
  <c r="I43" i="1"/>
  <c r="H43" i="1"/>
  <c r="K82" i="1"/>
  <c r="E45" i="1"/>
  <c r="G45" i="1"/>
  <c r="E46" i="1"/>
  <c r="G46" i="1"/>
  <c r="E47" i="1"/>
  <c r="G47" i="1"/>
  <c r="E52" i="1"/>
  <c r="G52" i="1"/>
  <c r="E53" i="1"/>
  <c r="G53" i="1"/>
  <c r="E56" i="1"/>
  <c r="G56" i="1"/>
  <c r="E57" i="1"/>
  <c r="G57" i="1"/>
  <c r="E58" i="1"/>
  <c r="G58" i="1"/>
  <c r="E59" i="1"/>
  <c r="G59" i="1"/>
  <c r="E61" i="1"/>
  <c r="G61" i="1"/>
  <c r="E60" i="1"/>
  <c r="G60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80" i="1"/>
  <c r="G80" i="1"/>
  <c r="E78" i="1"/>
  <c r="G78" i="1"/>
  <c r="E79" i="1"/>
  <c r="G79" i="1"/>
  <c r="G82" i="1"/>
  <c r="E48" i="1"/>
  <c r="E49" i="1"/>
  <c r="E50" i="1"/>
  <c r="E51" i="1"/>
  <c r="E54" i="1"/>
  <c r="E55" i="1"/>
  <c r="E76" i="1"/>
  <c r="E77" i="1"/>
  <c r="E82" i="1"/>
  <c r="C81" i="1"/>
  <c r="K43" i="1"/>
  <c r="E31" i="1"/>
  <c r="G31" i="1"/>
  <c r="E32" i="1"/>
  <c r="G32" i="1"/>
  <c r="E33" i="1"/>
  <c r="G33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G43" i="1"/>
  <c r="E34" i="1"/>
  <c r="E43" i="1"/>
  <c r="C42" i="1"/>
  <c r="G19" i="1"/>
  <c r="G20" i="1"/>
  <c r="G21" i="1"/>
  <c r="G22" i="1"/>
  <c r="G23" i="1"/>
  <c r="G29" i="1"/>
  <c r="K17" i="1"/>
</calcChain>
</file>

<file path=xl/sharedStrings.xml><?xml version="1.0" encoding="utf-8"?>
<sst xmlns="http://schemas.openxmlformats.org/spreadsheetml/2006/main" count="277" uniqueCount="109">
  <si>
    <t>Panel</t>
  </si>
  <si>
    <t>Number of traits</t>
  </si>
  <si>
    <t>Number of QTLs total</t>
  </si>
  <si>
    <t>Number of QTLs per trait</t>
  </si>
  <si>
    <t>Number of mice used in study</t>
  </si>
  <si>
    <t>Number of QTLs per trait per mouse</t>
  </si>
  <si>
    <t>% traits with no QTLS</t>
  </si>
  <si>
    <t>% traits with one or two QTLS</t>
  </si>
  <si>
    <t>% traits with 3 or more QTLs</t>
  </si>
  <si>
    <t>Number of QTLs per multigenic trait</t>
  </si>
  <si>
    <t>Sex</t>
  </si>
  <si>
    <t>Reference</t>
  </si>
  <si>
    <t>OS</t>
  </si>
  <si>
    <t>HS</t>
  </si>
  <si>
    <t>M and F</t>
  </si>
  <si>
    <t>Johnsen et al 2011</t>
  </si>
  <si>
    <t>CO</t>
  </si>
  <si>
    <t>N.A.</t>
  </si>
  <si>
    <t>M</t>
  </si>
  <si>
    <t>Zhang et al 2012</t>
  </si>
  <si>
    <t>DO</t>
  </si>
  <si>
    <t>Svenson et al 2012</t>
  </si>
  <si>
    <t>Logan et al 2013</t>
  </si>
  <si>
    <t>Bennett et al 2014</t>
  </si>
  <si>
    <t>Recla et al 2014</t>
  </si>
  <si>
    <t>Total:</t>
  </si>
  <si>
    <t>Average:</t>
  </si>
  <si>
    <t>HMDP</t>
  </si>
  <si>
    <t>Bennett et al 2010</t>
  </si>
  <si>
    <t>Farber et al 2011</t>
  </si>
  <si>
    <t>Park et al 2011</t>
  </si>
  <si>
    <t>Smolock et al 2012</t>
  </si>
  <si>
    <t>Davis et al 2013</t>
  </si>
  <si>
    <t>Parks et al 2013</t>
  </si>
  <si>
    <t>Ghazalpour et al 2014</t>
  </si>
  <si>
    <t>N.R.</t>
  </si>
  <si>
    <t>Unknown</t>
  </si>
  <si>
    <t>Hartiala et al 2014</t>
  </si>
  <si>
    <t>CC</t>
  </si>
  <si>
    <t>Aylor et al 2011</t>
  </si>
  <si>
    <t>Durrant et al 2011</t>
  </si>
  <si>
    <t>Fould-Mathes et al 2011</t>
  </si>
  <si>
    <t>Philip et al 2011</t>
  </si>
  <si>
    <t>Kelada et al 2012</t>
  </si>
  <si>
    <t>Thaisz et al 2012</t>
  </si>
  <si>
    <t>F</t>
  </si>
  <si>
    <t>Ferris et al 2013</t>
  </si>
  <si>
    <t>Kelada et al 2014</t>
  </si>
  <si>
    <t>Phillippi et al 2014</t>
  </si>
  <si>
    <t>Rutledge et al 2014</t>
  </si>
  <si>
    <t>Vered et al 2014</t>
  </si>
  <si>
    <t>CSS</t>
  </si>
  <si>
    <t>Krewson et al 2004</t>
  </si>
  <si>
    <t>Singer et al 2004</t>
  </si>
  <si>
    <t>"</t>
  </si>
  <si>
    <t>~231</t>
  </si>
  <si>
    <t>Singer et al 2005</t>
  </si>
  <si>
    <t>Hoover-Plow et al 2006</t>
  </si>
  <si>
    <t>~198</t>
  </si>
  <si>
    <t>Stylianou et al 2006</t>
  </si>
  <si>
    <t>Winawer et al 2007</t>
  </si>
  <si>
    <t>Boyle and Gill 2008</t>
  </si>
  <si>
    <t>Laarakker et al 2008</t>
  </si>
  <si>
    <t>Takada et al 2008</t>
  </si>
  <si>
    <t>Boyle and Gill 2009</t>
  </si>
  <si>
    <t>Bryant et al 2009</t>
  </si>
  <si>
    <t>de Mooij-van Malsen et al 2009</t>
  </si>
  <si>
    <t>Hessel et al 2009</t>
  </si>
  <si>
    <t>Kas et al 2009</t>
  </si>
  <si>
    <t>Leussis et al 2009</t>
  </si>
  <si>
    <t>Gelegen et al 2010</t>
  </si>
  <si>
    <t>Nishi et al 2010</t>
  </si>
  <si>
    <t>Takahashi et al 2010</t>
  </si>
  <si>
    <t xml:space="preserve">M </t>
  </si>
  <si>
    <t>Boell et all 2011</t>
  </si>
  <si>
    <t>Ishii et al 2011</t>
  </si>
  <si>
    <t>Mustafi et al 2012</t>
  </si>
  <si>
    <t>Rogers et al 2013</t>
  </si>
  <si>
    <t>Spiezio et al 2014</t>
  </si>
  <si>
    <t>HS, Heterogeneous stocks. DO, Diversity Outbred. CO, Commercially Available Outbred</t>
  </si>
  <si>
    <t>N.R. = Not reported, N.A. = Not applicable</t>
  </si>
  <si>
    <t>10.0% (1/2)</t>
  </si>
  <si>
    <t xml:space="preserve">N.R. </t>
  </si>
  <si>
    <t>No QTLs</t>
  </si>
  <si>
    <t>18.6% (1/2)</t>
  </si>
  <si>
    <t>14.2% (all reported)</t>
  </si>
  <si>
    <t>26.0% (all reported)</t>
  </si>
  <si>
    <t>12.3% (all reported)</t>
  </si>
  <si>
    <t>2.5% (all reported)</t>
  </si>
  <si>
    <t>17.3% (2/5)</t>
  </si>
  <si>
    <t>10.5% (all reported)</t>
  </si>
  <si>
    <t>49% (1/5 reported)</t>
  </si>
  <si>
    <t>27.0% (3/9)</t>
  </si>
  <si>
    <t>22.5% (all reported)</t>
  </si>
  <si>
    <t>15.4% (all reported)</t>
  </si>
  <si>
    <t>Supplemental Table 1. QTL mapping results for OS, HMDP, CC, and CSS</t>
  </si>
  <si>
    <r>
      <t xml:space="preserve">Average Effect Size           </t>
    </r>
    <r>
      <rPr>
        <sz val="12"/>
        <color theme="1"/>
        <rFont val="Arial"/>
        <family val="2"/>
      </rPr>
      <t xml:space="preserve">  (QTLs reported / QTLs total)</t>
    </r>
  </si>
  <si>
    <t>48.7% (all reported)</t>
  </si>
  <si>
    <t>Smallwood et al 2014</t>
  </si>
  <si>
    <t>23%</t>
  </si>
  <si>
    <t>Govoni et al 2008</t>
  </si>
  <si>
    <t>Takahashi et al 2008a</t>
  </si>
  <si>
    <t>Takahashi et al 2008b</t>
  </si>
  <si>
    <t>CC, Collaborative Cross; OS, Outbred Stock; HMDP, Hybrid Mouse Diversity Panel; CSS, Chromosome Substitution Strain</t>
  </si>
  <si>
    <t>French et al 2015</t>
  </si>
  <si>
    <t>Valdar et al 2006</t>
  </si>
  <si>
    <t>Church et al 2015</t>
  </si>
  <si>
    <t>Rau et al 2015</t>
  </si>
  <si>
    <t>Kostrzewa et 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</si>
</sst>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8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/>
    <xf numFmtId="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2" fillId="0" borderId="9" xfId="0" applyFont="1" applyBorder="1"/>
    <xf numFmtId="0" fontId="1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/>
    <xf numFmtId="0" fontId="1" fillId="0" borderId="9" xfId="0" applyFont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/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/>
    <xf numFmtId="164" fontId="1" fillId="0" borderId="2" xfId="0" applyNumberFormat="1" applyFont="1" applyBorder="1"/>
    <xf numFmtId="0" fontId="1" fillId="0" borderId="8" xfId="0" applyFont="1" applyBorder="1"/>
    <xf numFmtId="164" fontId="3" fillId="0" borderId="0" xfId="0" applyNumberFormat="1" applyFont="1" applyAlignment="1">
      <alignment horizontal="center" vertical="center" wrapText="1"/>
    </xf>
    <xf numFmtId="9" fontId="2" fillId="0" borderId="0" xfId="0" quotePrefix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GridLines="0" tabSelected="1" topLeftCell="A53" workbookViewId="0">
      <selection activeCell="Q83" sqref="Q83"/>
    </sheetView>
  </sheetViews>
  <sheetFormatPr baseColWidth="10" defaultColWidth="10.83203125" defaultRowHeight="15" x14ac:dyDescent="0"/>
  <cols>
    <col min="1" max="1" width="7.33203125" style="1" customWidth="1"/>
    <col min="2" max="2" width="6.6640625" style="1" customWidth="1"/>
    <col min="3" max="3" width="9.1640625" style="1" customWidth="1"/>
    <col min="4" max="4" width="9.83203125" style="1" customWidth="1"/>
    <col min="5" max="5" width="8.5" style="1" customWidth="1"/>
    <col min="6" max="6" width="11.1640625" style="1" customWidth="1"/>
    <col min="7" max="7" width="10.33203125" style="1" customWidth="1"/>
    <col min="8" max="8" width="9.6640625" style="19" customWidth="1"/>
    <col min="9" max="9" width="13.1640625" style="1" customWidth="1"/>
    <col min="10" max="10" width="9.83203125" style="19" customWidth="1"/>
    <col min="11" max="11" width="14.1640625" style="19" customWidth="1"/>
    <col min="12" max="12" width="19.83203125" style="19" customWidth="1"/>
    <col min="13" max="13" width="9.6640625" style="19" customWidth="1"/>
    <col min="14" max="14" width="29.33203125" style="1" customWidth="1"/>
    <col min="15" max="16384" width="10.83203125" style="1"/>
  </cols>
  <sheetData>
    <row r="1" spans="1:14" s="2" customFormat="1" ht="15" customHeight="1">
      <c r="A1" s="65" t="s">
        <v>95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39" customHeight="1">
      <c r="A2" s="68" t="s">
        <v>0</v>
      </c>
      <c r="B2" s="22"/>
      <c r="C2" s="71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56" t="s">
        <v>6</v>
      </c>
      <c r="I2" s="71" t="s">
        <v>7</v>
      </c>
      <c r="J2" s="56" t="s">
        <v>8</v>
      </c>
      <c r="K2" s="56" t="s">
        <v>9</v>
      </c>
      <c r="L2" s="56" t="s">
        <v>96</v>
      </c>
      <c r="M2" s="59" t="s">
        <v>10</v>
      </c>
      <c r="N2" s="62" t="s">
        <v>11</v>
      </c>
    </row>
    <row r="3" spans="1:14">
      <c r="A3" s="69"/>
      <c r="B3" s="23"/>
      <c r="C3" s="72"/>
      <c r="D3" s="72"/>
      <c r="E3" s="72"/>
      <c r="F3" s="72"/>
      <c r="G3" s="72"/>
      <c r="H3" s="57"/>
      <c r="I3" s="72"/>
      <c r="J3" s="57"/>
      <c r="K3" s="57"/>
      <c r="L3" s="57"/>
      <c r="M3" s="60"/>
      <c r="N3" s="63"/>
    </row>
    <row r="4" spans="1:14" ht="31.5" customHeight="1" thickBot="1">
      <c r="A4" s="70"/>
      <c r="B4" s="24"/>
      <c r="C4" s="73"/>
      <c r="D4" s="73"/>
      <c r="E4" s="73"/>
      <c r="F4" s="73"/>
      <c r="G4" s="73"/>
      <c r="H4" s="58"/>
      <c r="I4" s="73"/>
      <c r="J4" s="58"/>
      <c r="K4" s="58"/>
      <c r="L4" s="58"/>
      <c r="M4" s="61"/>
      <c r="N4" s="64"/>
    </row>
    <row r="5" spans="1:14" ht="16" thickTop="1">
      <c r="A5" s="25"/>
      <c r="N5" s="26"/>
    </row>
    <row r="6" spans="1:14">
      <c r="A6" s="27" t="s">
        <v>12</v>
      </c>
      <c r="B6" s="21" t="s">
        <v>13</v>
      </c>
      <c r="C6" s="3">
        <v>101</v>
      </c>
      <c r="D6" s="3">
        <v>843</v>
      </c>
      <c r="E6" s="4">
        <f t="shared" ref="E6:E14" si="0">D6/C6</f>
        <v>8.346534653465346</v>
      </c>
      <c r="F6" s="5">
        <v>1904</v>
      </c>
      <c r="G6" s="4">
        <f>E6/F6*1000</f>
        <v>4.3836841667360016</v>
      </c>
      <c r="H6" s="5">
        <v>4</v>
      </c>
      <c r="I6" s="5">
        <v>6</v>
      </c>
      <c r="J6" s="5">
        <v>90</v>
      </c>
      <c r="K6" s="4">
        <v>9.2777777777777786</v>
      </c>
      <c r="L6" s="4" t="s">
        <v>88</v>
      </c>
      <c r="M6" s="1" t="s">
        <v>14</v>
      </c>
      <c r="N6" s="30" t="s">
        <v>105</v>
      </c>
    </row>
    <row r="7" spans="1:14">
      <c r="A7" s="27"/>
      <c r="B7" s="21" t="s">
        <v>13</v>
      </c>
      <c r="C7" s="3">
        <v>1</v>
      </c>
      <c r="D7" s="3">
        <v>8</v>
      </c>
      <c r="E7" s="4">
        <f t="shared" si="0"/>
        <v>8</v>
      </c>
      <c r="F7" s="5">
        <v>570</v>
      </c>
      <c r="G7" s="4">
        <f t="shared" ref="G7:G8" si="1">E7/F7*1000</f>
        <v>14.035087719298247</v>
      </c>
      <c r="H7" s="5">
        <v>0</v>
      </c>
      <c r="I7" s="5">
        <v>0</v>
      </c>
      <c r="J7" s="5">
        <v>100</v>
      </c>
      <c r="K7" s="4">
        <v>8</v>
      </c>
      <c r="L7" s="4" t="s">
        <v>35</v>
      </c>
      <c r="M7" s="7" t="s">
        <v>14</v>
      </c>
      <c r="N7" s="30" t="s">
        <v>15</v>
      </c>
    </row>
    <row r="8" spans="1:14">
      <c r="A8" s="29"/>
      <c r="B8" s="21" t="s">
        <v>16</v>
      </c>
      <c r="C8" s="3">
        <v>5</v>
      </c>
      <c r="D8" s="3">
        <v>2</v>
      </c>
      <c r="E8" s="4">
        <f t="shared" si="0"/>
        <v>0.4</v>
      </c>
      <c r="F8" s="5">
        <v>288</v>
      </c>
      <c r="G8" s="4">
        <f t="shared" si="1"/>
        <v>1.3888888888888888</v>
      </c>
      <c r="H8" s="5">
        <v>80</v>
      </c>
      <c r="I8" s="5">
        <v>20</v>
      </c>
      <c r="J8" s="5">
        <v>0</v>
      </c>
      <c r="K8" s="4" t="s">
        <v>17</v>
      </c>
      <c r="L8" s="4" t="s">
        <v>35</v>
      </c>
      <c r="M8" s="1" t="s">
        <v>18</v>
      </c>
      <c r="N8" s="30" t="s">
        <v>19</v>
      </c>
    </row>
    <row r="9" spans="1:14">
      <c r="A9" s="29"/>
      <c r="B9" s="3" t="s">
        <v>20</v>
      </c>
      <c r="C9" s="3">
        <v>113</v>
      </c>
      <c r="D9" s="3">
        <v>11</v>
      </c>
      <c r="E9" s="4">
        <f>D9/C9</f>
        <v>9.7345132743362831E-2</v>
      </c>
      <c r="F9" s="3">
        <v>141</v>
      </c>
      <c r="G9" s="4">
        <f t="shared" ref="G9:G14" si="2">E9/F9*1000</f>
        <v>0.69039101236427536</v>
      </c>
      <c r="H9" s="3">
        <v>90</v>
      </c>
      <c r="I9" s="3">
        <v>10</v>
      </c>
      <c r="J9" s="3">
        <v>0</v>
      </c>
      <c r="K9" s="4" t="s">
        <v>17</v>
      </c>
      <c r="L9" s="4" t="s">
        <v>81</v>
      </c>
      <c r="M9" s="1" t="s">
        <v>14</v>
      </c>
      <c r="N9" s="30" t="s">
        <v>21</v>
      </c>
    </row>
    <row r="10" spans="1:14">
      <c r="A10" s="25"/>
      <c r="B10" s="21" t="s">
        <v>20</v>
      </c>
      <c r="C10" s="3">
        <v>38</v>
      </c>
      <c r="D10" s="3">
        <v>5</v>
      </c>
      <c r="E10" s="4">
        <f t="shared" si="0"/>
        <v>0.13157894736842105</v>
      </c>
      <c r="F10" s="3">
        <v>283</v>
      </c>
      <c r="G10" s="4">
        <f t="shared" si="2"/>
        <v>0.4649432769202157</v>
      </c>
      <c r="H10" s="3">
        <v>87</v>
      </c>
      <c r="I10" s="3">
        <v>13</v>
      </c>
      <c r="J10" s="3">
        <v>0</v>
      </c>
      <c r="K10" s="4" t="s">
        <v>17</v>
      </c>
      <c r="L10" s="4" t="s">
        <v>87</v>
      </c>
      <c r="M10" s="1" t="s">
        <v>14</v>
      </c>
      <c r="N10" s="30" t="s">
        <v>22</v>
      </c>
    </row>
    <row r="11" spans="1:14">
      <c r="A11" s="29"/>
      <c r="B11" s="3" t="s">
        <v>20</v>
      </c>
      <c r="C11" s="3">
        <v>2</v>
      </c>
      <c r="D11" s="3">
        <v>1</v>
      </c>
      <c r="E11" s="4">
        <f t="shared" si="0"/>
        <v>0.5</v>
      </c>
      <c r="F11" s="3">
        <v>316</v>
      </c>
      <c r="G11" s="4">
        <f t="shared" si="2"/>
        <v>1.5822784810126582</v>
      </c>
      <c r="H11" s="3">
        <v>50</v>
      </c>
      <c r="I11" s="3">
        <v>50</v>
      </c>
      <c r="J11" s="3">
        <v>0</v>
      </c>
      <c r="K11" s="4" t="s">
        <v>17</v>
      </c>
      <c r="L11" s="4" t="s">
        <v>82</v>
      </c>
      <c r="M11" s="1" t="s">
        <v>14</v>
      </c>
      <c r="N11" s="30" t="s">
        <v>23</v>
      </c>
    </row>
    <row r="12" spans="1:14">
      <c r="A12" s="29"/>
      <c r="B12" s="3" t="s">
        <v>20</v>
      </c>
      <c r="C12" s="3">
        <v>1</v>
      </c>
      <c r="D12" s="3">
        <v>0</v>
      </c>
      <c r="E12" s="4">
        <f t="shared" si="0"/>
        <v>0</v>
      </c>
      <c r="F12" s="3">
        <v>283</v>
      </c>
      <c r="G12" s="4">
        <f t="shared" si="2"/>
        <v>0</v>
      </c>
      <c r="H12" s="3">
        <v>100</v>
      </c>
      <c r="I12" s="3">
        <v>0</v>
      </c>
      <c r="J12" s="3">
        <v>0</v>
      </c>
      <c r="K12" s="4" t="s">
        <v>17</v>
      </c>
      <c r="L12" s="4" t="s">
        <v>83</v>
      </c>
      <c r="M12" s="1" t="s">
        <v>14</v>
      </c>
      <c r="N12" s="30" t="s">
        <v>24</v>
      </c>
    </row>
    <row r="13" spans="1:14">
      <c r="A13" s="29"/>
      <c r="B13" s="3" t="s">
        <v>20</v>
      </c>
      <c r="C13" s="3">
        <v>9</v>
      </c>
      <c r="D13" s="3">
        <v>3</v>
      </c>
      <c r="E13" s="4">
        <f t="shared" si="0"/>
        <v>0.33333333333333331</v>
      </c>
      <c r="F13" s="3">
        <v>292</v>
      </c>
      <c r="G13" s="4">
        <f t="shared" si="2"/>
        <v>1.1415525114155249</v>
      </c>
      <c r="H13" s="3">
        <v>66</v>
      </c>
      <c r="I13" s="3">
        <v>33</v>
      </c>
      <c r="J13" s="3">
        <v>0</v>
      </c>
      <c r="K13" s="4" t="s">
        <v>17</v>
      </c>
      <c r="L13" s="4" t="s">
        <v>82</v>
      </c>
      <c r="M13" s="1" t="s">
        <v>45</v>
      </c>
      <c r="N13" s="30" t="s">
        <v>98</v>
      </c>
    </row>
    <row r="14" spans="1:14">
      <c r="A14" s="29"/>
      <c r="B14" s="3" t="s">
        <v>20</v>
      </c>
      <c r="C14" s="3">
        <v>1</v>
      </c>
      <c r="D14" s="3">
        <v>1</v>
      </c>
      <c r="E14" s="4">
        <f t="shared" si="0"/>
        <v>1</v>
      </c>
      <c r="F14" s="3">
        <v>272</v>
      </c>
      <c r="G14" s="4">
        <f t="shared" si="2"/>
        <v>3.6764705882352939</v>
      </c>
      <c r="H14" s="3">
        <v>0</v>
      </c>
      <c r="I14" s="3">
        <v>100</v>
      </c>
      <c r="J14" s="3">
        <v>0</v>
      </c>
      <c r="K14" s="4" t="s">
        <v>17</v>
      </c>
      <c r="L14" s="4" t="s">
        <v>82</v>
      </c>
      <c r="M14" s="1" t="s">
        <v>18</v>
      </c>
      <c r="N14" s="30" t="s">
        <v>106</v>
      </c>
    </row>
    <row r="15" spans="1:14">
      <c r="A15" s="29"/>
      <c r="B15" s="3" t="s">
        <v>20</v>
      </c>
      <c r="C15" s="9">
        <v>2</v>
      </c>
      <c r="D15" s="3">
        <v>2</v>
      </c>
      <c r="E15" s="4">
        <f>D15/C15</f>
        <v>1</v>
      </c>
      <c r="F15" s="3">
        <v>144</v>
      </c>
      <c r="G15" s="4">
        <f>E15/F15*1000</f>
        <v>6.9444444444444438</v>
      </c>
      <c r="H15" s="3">
        <v>0</v>
      </c>
      <c r="I15" s="3">
        <v>100</v>
      </c>
      <c r="J15" s="3">
        <v>0</v>
      </c>
      <c r="K15" s="4" t="s">
        <v>17</v>
      </c>
      <c r="L15" s="4" t="s">
        <v>97</v>
      </c>
      <c r="M15" s="1" t="s">
        <v>18</v>
      </c>
      <c r="N15" s="30" t="s">
        <v>104</v>
      </c>
    </row>
    <row r="16" spans="1:14">
      <c r="A16" s="25"/>
      <c r="B16" s="10" t="s">
        <v>25</v>
      </c>
      <c r="C16" s="3">
        <f>SUM(C6:C14)</f>
        <v>271</v>
      </c>
      <c r="D16" s="3"/>
      <c r="E16" s="4"/>
      <c r="F16" s="3"/>
      <c r="G16" s="4"/>
      <c r="H16" s="3"/>
      <c r="I16" s="3"/>
      <c r="J16" s="3"/>
      <c r="K16" s="4"/>
      <c r="L16" s="4"/>
      <c r="M16" s="1"/>
      <c r="N16" s="30"/>
    </row>
    <row r="17" spans="1:14">
      <c r="A17" s="25"/>
      <c r="C17" s="3"/>
      <c r="D17" s="8" t="s">
        <v>26</v>
      </c>
      <c r="E17" s="11">
        <f>AVERAGE(E6:E14)</f>
        <v>2.0898657852122735</v>
      </c>
      <c r="F17" s="11"/>
      <c r="G17" s="11">
        <f>AVERAGE(G6:G14)</f>
        <v>3.0403662938745679</v>
      </c>
      <c r="H17" s="20">
        <f>AVERAGE(H6:H14)/100</f>
        <v>0.53</v>
      </c>
      <c r="I17" s="20">
        <f>AVERAGE(I6:I14)/100</f>
        <v>0.25777777777777777</v>
      </c>
      <c r="J17" s="20">
        <f>AVERAGE(J6:J14)/100</f>
        <v>0.21111111111111111</v>
      </c>
      <c r="K17" s="11">
        <f>AVERAGE(K6:K12)</f>
        <v>8.6388888888888893</v>
      </c>
      <c r="L17" s="20">
        <f>(AVERAGE(2.5, 10, 12.3, 48.7))/100</f>
        <v>0.18375</v>
      </c>
      <c r="M17" s="1"/>
      <c r="N17" s="28"/>
    </row>
    <row r="18" spans="1:14">
      <c r="A18" s="29"/>
      <c r="B18" s="8"/>
      <c r="C18" s="3"/>
      <c r="D18" s="3"/>
      <c r="E18" s="4"/>
      <c r="F18" s="3"/>
      <c r="G18" s="4"/>
      <c r="H18" s="3"/>
      <c r="I18" s="3"/>
      <c r="J18" s="3"/>
      <c r="K18" s="4"/>
      <c r="L18" s="4"/>
      <c r="M18" s="1"/>
      <c r="N18" s="28"/>
    </row>
    <row r="19" spans="1:14">
      <c r="A19" s="39" t="s">
        <v>27</v>
      </c>
      <c r="B19" s="40"/>
      <c r="C19" s="41">
        <v>4</v>
      </c>
      <c r="D19" s="41">
        <v>17</v>
      </c>
      <c r="E19" s="42">
        <f t="shared" ref="E19:E27" si="3">D19/C19</f>
        <v>4.25</v>
      </c>
      <c r="F19" s="41">
        <v>706</v>
      </c>
      <c r="G19" s="42">
        <f>E19/F19*1000</f>
        <v>6.0198300283286112</v>
      </c>
      <c r="H19" s="41">
        <v>0</v>
      </c>
      <c r="I19" s="41">
        <v>25</v>
      </c>
      <c r="J19" s="41">
        <v>75</v>
      </c>
      <c r="K19" s="42">
        <v>5</v>
      </c>
      <c r="L19" s="42" t="s">
        <v>35</v>
      </c>
      <c r="M19" s="43" t="s">
        <v>18</v>
      </c>
      <c r="N19" s="44" t="s">
        <v>28</v>
      </c>
    </row>
    <row r="20" spans="1:14">
      <c r="A20" s="29"/>
      <c r="B20" s="8"/>
      <c r="C20" s="3">
        <v>3</v>
      </c>
      <c r="D20" s="3">
        <v>5</v>
      </c>
      <c r="E20" s="4">
        <f t="shared" si="3"/>
        <v>1.6666666666666667</v>
      </c>
      <c r="F20" s="3">
        <v>879</v>
      </c>
      <c r="G20" s="4">
        <f>E20/F20*1000</f>
        <v>1.8960940462646949</v>
      </c>
      <c r="H20" s="3">
        <v>0</v>
      </c>
      <c r="I20" s="3">
        <v>67</v>
      </c>
      <c r="J20" s="3">
        <v>33</v>
      </c>
      <c r="K20" s="4">
        <v>3</v>
      </c>
      <c r="L20" s="4" t="s">
        <v>35</v>
      </c>
      <c r="M20" s="1" t="s">
        <v>18</v>
      </c>
      <c r="N20" s="28" t="s">
        <v>29</v>
      </c>
    </row>
    <row r="21" spans="1:14">
      <c r="A21" s="29"/>
      <c r="B21" s="8"/>
      <c r="C21" s="3">
        <v>48</v>
      </c>
      <c r="D21" s="3">
        <v>27</v>
      </c>
      <c r="E21" s="4">
        <f t="shared" si="3"/>
        <v>0.5625</v>
      </c>
      <c r="F21" s="3">
        <v>700</v>
      </c>
      <c r="G21" s="4">
        <f>E21/F21*1000</f>
        <v>0.8035714285714286</v>
      </c>
      <c r="H21" s="3">
        <v>71</v>
      </c>
      <c r="I21" s="3">
        <v>23</v>
      </c>
      <c r="J21" s="3">
        <v>6</v>
      </c>
      <c r="K21" s="4">
        <v>4.333333333333333</v>
      </c>
      <c r="L21" s="4" t="s">
        <v>35</v>
      </c>
      <c r="M21" s="1" t="s">
        <v>18</v>
      </c>
      <c r="N21" s="28" t="s">
        <v>30</v>
      </c>
    </row>
    <row r="22" spans="1:14">
      <c r="A22" s="27"/>
      <c r="B22" s="2"/>
      <c r="C22" s="3">
        <v>1</v>
      </c>
      <c r="D22" s="3">
        <v>0</v>
      </c>
      <c r="E22" s="4">
        <f t="shared" si="3"/>
        <v>0</v>
      </c>
      <c r="F22" s="3">
        <v>322</v>
      </c>
      <c r="G22" s="4">
        <f>E22/F22*1000</f>
        <v>0</v>
      </c>
      <c r="H22" s="3">
        <v>100</v>
      </c>
      <c r="I22" s="3">
        <v>0</v>
      </c>
      <c r="J22" s="3">
        <v>0</v>
      </c>
      <c r="K22" s="4" t="s">
        <v>17</v>
      </c>
      <c r="L22" s="4" t="s">
        <v>83</v>
      </c>
      <c r="M22" s="1" t="s">
        <v>18</v>
      </c>
      <c r="N22" s="28" t="s">
        <v>31</v>
      </c>
    </row>
    <row r="23" spans="1:14" s="7" customFormat="1">
      <c r="A23" s="31"/>
      <c r="B23" s="15"/>
      <c r="C23" s="12">
        <v>10</v>
      </c>
      <c r="D23" s="12">
        <v>39</v>
      </c>
      <c r="E23" s="13">
        <f t="shared" si="3"/>
        <v>3.9</v>
      </c>
      <c r="F23" s="12">
        <v>706</v>
      </c>
      <c r="G23" s="13">
        <f t="shared" ref="G23:G75" si="4">E23/F23*1000</f>
        <v>5.5240793201133149</v>
      </c>
      <c r="H23" s="12">
        <v>0</v>
      </c>
      <c r="I23" s="12">
        <v>40</v>
      </c>
      <c r="J23" s="12">
        <v>60</v>
      </c>
      <c r="K23" s="13">
        <v>5.666666666666667</v>
      </c>
      <c r="L23" s="4" t="s">
        <v>35</v>
      </c>
      <c r="M23" s="7" t="s">
        <v>18</v>
      </c>
      <c r="N23" s="30" t="s">
        <v>32</v>
      </c>
    </row>
    <row r="24" spans="1:14">
      <c r="A24" s="29"/>
      <c r="B24" s="8"/>
      <c r="C24" s="3">
        <v>9</v>
      </c>
      <c r="D24" s="3">
        <v>11</v>
      </c>
      <c r="E24" s="4">
        <f t="shared" si="3"/>
        <v>1.2222222222222223</v>
      </c>
      <c r="F24" s="3">
        <v>731</v>
      </c>
      <c r="G24" s="4">
        <f t="shared" si="4"/>
        <v>1.6719866241070072</v>
      </c>
      <c r="H24" s="3">
        <v>67</v>
      </c>
      <c r="I24" s="3">
        <v>22</v>
      </c>
      <c r="J24" s="3">
        <v>11</v>
      </c>
      <c r="K24" s="4">
        <v>8</v>
      </c>
      <c r="L24" s="4" t="s">
        <v>35</v>
      </c>
      <c r="M24" s="1" t="s">
        <v>18</v>
      </c>
      <c r="N24" s="28" t="s">
        <v>33</v>
      </c>
    </row>
    <row r="25" spans="1:14">
      <c r="A25" s="29"/>
      <c r="B25" s="8"/>
      <c r="C25" s="3">
        <v>283</v>
      </c>
      <c r="D25" s="3">
        <v>240</v>
      </c>
      <c r="E25" s="4">
        <f t="shared" si="3"/>
        <v>0.84805653710247353</v>
      </c>
      <c r="F25" s="3">
        <v>127</v>
      </c>
      <c r="G25" s="13">
        <f t="shared" si="4"/>
        <v>6.6776105283659328</v>
      </c>
      <c r="H25" s="3">
        <v>58</v>
      </c>
      <c r="I25" s="3">
        <v>32</v>
      </c>
      <c r="J25" s="3">
        <v>10</v>
      </c>
      <c r="K25" s="4">
        <v>4.5862068965517242</v>
      </c>
      <c r="L25" s="4" t="s">
        <v>86</v>
      </c>
      <c r="M25" s="1" t="s">
        <v>18</v>
      </c>
      <c r="N25" s="28" t="s">
        <v>34</v>
      </c>
    </row>
    <row r="26" spans="1:14">
      <c r="A26" s="29"/>
      <c r="B26" s="8"/>
      <c r="C26" s="3">
        <v>1</v>
      </c>
      <c r="D26" s="3">
        <v>1</v>
      </c>
      <c r="E26" s="4">
        <f t="shared" si="3"/>
        <v>1</v>
      </c>
      <c r="F26" s="3" t="s">
        <v>35</v>
      </c>
      <c r="G26" s="54" t="s">
        <v>36</v>
      </c>
      <c r="H26" s="3">
        <v>0</v>
      </c>
      <c r="I26" s="3">
        <v>100</v>
      </c>
      <c r="J26" s="3">
        <v>0</v>
      </c>
      <c r="K26" s="4" t="s">
        <v>17</v>
      </c>
      <c r="L26" s="4" t="s">
        <v>35</v>
      </c>
      <c r="M26" s="1" t="s">
        <v>18</v>
      </c>
      <c r="N26" s="28" t="s">
        <v>37</v>
      </c>
    </row>
    <row r="27" spans="1:14">
      <c r="A27" s="29"/>
      <c r="B27" s="8"/>
      <c r="C27" s="9">
        <v>6</v>
      </c>
      <c r="D27" s="3">
        <v>7</v>
      </c>
      <c r="E27" s="4">
        <f t="shared" si="3"/>
        <v>1.1666666666666667</v>
      </c>
      <c r="F27" s="3">
        <v>748</v>
      </c>
      <c r="G27" s="13">
        <f t="shared" si="4"/>
        <v>1.5597147950089127</v>
      </c>
      <c r="H27" s="3">
        <v>17</v>
      </c>
      <c r="I27" s="3">
        <v>66</v>
      </c>
      <c r="J27" s="3">
        <v>17</v>
      </c>
      <c r="K27" s="4">
        <v>3</v>
      </c>
      <c r="L27" s="4" t="s">
        <v>35</v>
      </c>
      <c r="M27" s="1" t="s">
        <v>45</v>
      </c>
      <c r="N27" s="30" t="s">
        <v>107</v>
      </c>
    </row>
    <row r="28" spans="1:14">
      <c r="A28" s="32"/>
      <c r="B28" s="10" t="s">
        <v>25</v>
      </c>
      <c r="C28" s="3">
        <f>SUM(C19:C27)</f>
        <v>365</v>
      </c>
      <c r="D28" s="3"/>
      <c r="E28" s="4"/>
      <c r="F28" s="3"/>
      <c r="G28" s="16"/>
      <c r="H28" s="3"/>
      <c r="I28" s="3"/>
      <c r="J28" s="3"/>
      <c r="K28" s="4"/>
      <c r="L28" s="4"/>
      <c r="M28" s="1"/>
      <c r="N28" s="28"/>
    </row>
    <row r="29" spans="1:14">
      <c r="A29" s="29"/>
      <c r="B29" s="8"/>
      <c r="D29" s="8" t="s">
        <v>26</v>
      </c>
      <c r="E29" s="11">
        <f>AVERAGE(E19:E27)</f>
        <v>1.624012454739781</v>
      </c>
      <c r="F29" s="11"/>
      <c r="G29" s="11">
        <f>AVERAGE(G19:G26)</f>
        <v>3.2275959965358552</v>
      </c>
      <c r="H29" s="20">
        <f>AVERAGE(H19:H27)/100</f>
        <v>0.3477777777777778</v>
      </c>
      <c r="I29" s="20">
        <f t="shared" ref="I29" si="5">AVERAGE(I19:I27)/100</f>
        <v>0.41666666666666663</v>
      </c>
      <c r="J29" s="55" t="s">
        <v>99</v>
      </c>
      <c r="K29" s="11">
        <f>AVERAGE(K19:K27)</f>
        <v>4.7980295566502464</v>
      </c>
      <c r="L29" s="20">
        <v>0.26</v>
      </c>
      <c r="M29" s="1"/>
      <c r="N29" s="28"/>
    </row>
    <row r="30" spans="1:14">
      <c r="A30" s="29"/>
      <c r="B30" s="8"/>
      <c r="C30" s="3"/>
      <c r="D30" s="3"/>
      <c r="E30" s="4"/>
      <c r="F30" s="3"/>
      <c r="G30" s="4"/>
      <c r="H30" s="3"/>
      <c r="I30" s="3"/>
      <c r="J30" s="3"/>
      <c r="K30" s="4"/>
      <c r="L30" s="4"/>
      <c r="M30" s="1"/>
      <c r="N30" s="28"/>
    </row>
    <row r="31" spans="1:14" s="7" customFormat="1">
      <c r="A31" s="45" t="s">
        <v>38</v>
      </c>
      <c r="B31" s="46"/>
      <c r="C31" s="41">
        <v>2</v>
      </c>
      <c r="D31" s="41">
        <v>2</v>
      </c>
      <c r="E31" s="42">
        <f t="shared" ref="E31:E41" si="6">D31/C31</f>
        <v>1</v>
      </c>
      <c r="F31" s="41">
        <v>184</v>
      </c>
      <c r="G31" s="42">
        <f>E31/F31*1000</f>
        <v>5.4347826086956523</v>
      </c>
      <c r="H31" s="41">
        <v>0</v>
      </c>
      <c r="I31" s="41">
        <v>100</v>
      </c>
      <c r="J31" s="41">
        <v>0</v>
      </c>
      <c r="K31" s="42" t="s">
        <v>17</v>
      </c>
      <c r="L31" s="42" t="s">
        <v>84</v>
      </c>
      <c r="M31" s="47" t="s">
        <v>18</v>
      </c>
      <c r="N31" s="44" t="s">
        <v>39</v>
      </c>
    </row>
    <row r="32" spans="1:14" s="7" customFormat="1">
      <c r="A32" s="33"/>
      <c r="B32" s="14"/>
      <c r="C32" s="12">
        <v>1</v>
      </c>
      <c r="D32" s="12">
        <v>7</v>
      </c>
      <c r="E32" s="13">
        <f t="shared" si="6"/>
        <v>7</v>
      </c>
      <c r="F32" s="12">
        <v>371</v>
      </c>
      <c r="G32" s="13">
        <f>E32/F32*1000</f>
        <v>18.867924528301884</v>
      </c>
      <c r="H32" s="12">
        <v>0</v>
      </c>
      <c r="I32" s="12">
        <v>0</v>
      </c>
      <c r="J32" s="12">
        <v>100</v>
      </c>
      <c r="K32" s="13">
        <v>7</v>
      </c>
      <c r="L32" s="13" t="s">
        <v>85</v>
      </c>
      <c r="M32" s="7" t="s">
        <v>14</v>
      </c>
      <c r="N32" s="30" t="s">
        <v>40</v>
      </c>
    </row>
    <row r="33" spans="1:14" s="7" customFormat="1">
      <c r="A33" s="34"/>
      <c r="C33" s="12">
        <v>15</v>
      </c>
      <c r="D33" s="12">
        <v>5</v>
      </c>
      <c r="E33" s="13">
        <f t="shared" si="6"/>
        <v>0.33333333333333331</v>
      </c>
      <c r="F33" s="12">
        <v>176</v>
      </c>
      <c r="G33" s="13">
        <f t="shared" si="4"/>
        <v>1.8939393939393938</v>
      </c>
      <c r="H33" s="12">
        <v>73</v>
      </c>
      <c r="I33" s="12">
        <v>27</v>
      </c>
      <c r="J33" s="12">
        <v>0</v>
      </c>
      <c r="K33" s="13" t="s">
        <v>17</v>
      </c>
      <c r="L33" s="13" t="s">
        <v>89</v>
      </c>
      <c r="M33" s="7" t="s">
        <v>18</v>
      </c>
      <c r="N33" s="30" t="s">
        <v>41</v>
      </c>
    </row>
    <row r="34" spans="1:14" s="7" customFormat="1">
      <c r="A34" s="34"/>
      <c r="C34" s="12">
        <v>102</v>
      </c>
      <c r="D34" s="12">
        <v>8</v>
      </c>
      <c r="E34" s="13">
        <f t="shared" si="6"/>
        <v>7.8431372549019607E-2</v>
      </c>
      <c r="F34" s="3" t="s">
        <v>35</v>
      </c>
      <c r="G34" s="16" t="s">
        <v>36</v>
      </c>
      <c r="H34" s="12">
        <v>92</v>
      </c>
      <c r="I34" s="12">
        <v>8</v>
      </c>
      <c r="J34" s="12">
        <v>0</v>
      </c>
      <c r="K34" s="13" t="s">
        <v>17</v>
      </c>
      <c r="L34" s="13" t="s">
        <v>90</v>
      </c>
      <c r="M34" s="7" t="s">
        <v>14</v>
      </c>
      <c r="N34" s="30" t="s">
        <v>42</v>
      </c>
    </row>
    <row r="35" spans="1:14" s="7" customFormat="1">
      <c r="A35" s="31"/>
      <c r="B35" s="15"/>
      <c r="C35" s="12">
        <v>9</v>
      </c>
      <c r="D35" s="12">
        <v>5</v>
      </c>
      <c r="E35" s="13">
        <f t="shared" si="6"/>
        <v>0.55555555555555558</v>
      </c>
      <c r="F35" s="12">
        <v>131</v>
      </c>
      <c r="G35" s="13">
        <f>E35/F35*1000</f>
        <v>4.2408821034775244</v>
      </c>
      <c r="H35" s="12">
        <v>56</v>
      </c>
      <c r="I35" s="12">
        <v>44</v>
      </c>
      <c r="J35" s="12">
        <v>0</v>
      </c>
      <c r="K35" s="13" t="s">
        <v>17</v>
      </c>
      <c r="L35" s="13" t="s">
        <v>91</v>
      </c>
      <c r="M35" s="7" t="s">
        <v>18</v>
      </c>
      <c r="N35" s="30" t="s">
        <v>43</v>
      </c>
    </row>
    <row r="36" spans="1:14" s="7" customFormat="1">
      <c r="A36" s="31"/>
      <c r="B36" s="15"/>
      <c r="C36" s="12">
        <v>1</v>
      </c>
      <c r="D36" s="12">
        <v>1</v>
      </c>
      <c r="E36" s="13">
        <f t="shared" si="6"/>
        <v>1</v>
      </c>
      <c r="F36" s="12">
        <v>190</v>
      </c>
      <c r="G36" s="13">
        <f>E36/F36*1000</f>
        <v>5.2631578947368416</v>
      </c>
      <c r="H36" s="12">
        <v>0</v>
      </c>
      <c r="I36" s="12">
        <v>100</v>
      </c>
      <c r="J36" s="12">
        <v>0</v>
      </c>
      <c r="K36" s="13" t="s">
        <v>17</v>
      </c>
      <c r="L36" s="13" t="s">
        <v>35</v>
      </c>
      <c r="M36" s="7" t="s">
        <v>18</v>
      </c>
      <c r="N36" s="30" t="s">
        <v>44</v>
      </c>
    </row>
    <row r="37" spans="1:14" s="7" customFormat="1">
      <c r="A37" s="31"/>
      <c r="B37" s="15"/>
      <c r="C37" s="12">
        <v>18</v>
      </c>
      <c r="D37" s="12">
        <v>9</v>
      </c>
      <c r="E37" s="13">
        <f t="shared" si="6"/>
        <v>0.5</v>
      </c>
      <c r="F37" s="12">
        <v>155</v>
      </c>
      <c r="G37" s="13">
        <f t="shared" si="4"/>
        <v>3.225806451612903</v>
      </c>
      <c r="H37" s="12">
        <v>56</v>
      </c>
      <c r="I37" s="12">
        <v>44</v>
      </c>
      <c r="J37" s="12">
        <v>0</v>
      </c>
      <c r="K37" s="13" t="s">
        <v>17</v>
      </c>
      <c r="L37" s="13" t="s">
        <v>92</v>
      </c>
      <c r="M37" s="7" t="s">
        <v>45</v>
      </c>
      <c r="N37" s="30" t="s">
        <v>46</v>
      </c>
    </row>
    <row r="38" spans="1:14" s="7" customFormat="1">
      <c r="A38" s="31"/>
      <c r="B38" s="15"/>
      <c r="C38" s="12">
        <v>3</v>
      </c>
      <c r="D38" s="12">
        <v>2</v>
      </c>
      <c r="E38" s="13">
        <f t="shared" si="6"/>
        <v>0.66666666666666663</v>
      </c>
      <c r="F38" s="12">
        <v>151</v>
      </c>
      <c r="G38" s="13">
        <f t="shared" si="4"/>
        <v>4.4150110375275942</v>
      </c>
      <c r="H38" s="12">
        <v>33</v>
      </c>
      <c r="I38" s="12">
        <v>67</v>
      </c>
      <c r="J38" s="12">
        <v>0</v>
      </c>
      <c r="K38" s="13" t="s">
        <v>17</v>
      </c>
      <c r="L38" s="13" t="s">
        <v>93</v>
      </c>
      <c r="M38" s="7" t="s">
        <v>18</v>
      </c>
      <c r="N38" s="30" t="s">
        <v>47</v>
      </c>
    </row>
    <row r="39" spans="1:14" s="7" customFormat="1">
      <c r="A39" s="31"/>
      <c r="B39" s="15"/>
      <c r="C39" s="12">
        <v>21</v>
      </c>
      <c r="D39" s="12">
        <v>9</v>
      </c>
      <c r="E39" s="13">
        <f t="shared" si="6"/>
        <v>0.42857142857142855</v>
      </c>
      <c r="F39" s="12">
        <v>66</v>
      </c>
      <c r="G39" s="13">
        <f t="shared" si="4"/>
        <v>6.4935064935064934</v>
      </c>
      <c r="H39" s="12">
        <v>62</v>
      </c>
      <c r="I39" s="12">
        <v>38</v>
      </c>
      <c r="J39" s="12">
        <v>0</v>
      </c>
      <c r="K39" s="13" t="s">
        <v>17</v>
      </c>
      <c r="L39" s="13" t="s">
        <v>35</v>
      </c>
      <c r="M39" s="7" t="s">
        <v>18</v>
      </c>
      <c r="N39" s="30" t="s">
        <v>48</v>
      </c>
    </row>
    <row r="40" spans="1:14" s="7" customFormat="1">
      <c r="A40" s="31"/>
      <c r="B40" s="15"/>
      <c r="C40" s="12">
        <v>2</v>
      </c>
      <c r="D40" s="12">
        <v>2</v>
      </c>
      <c r="E40" s="13">
        <f t="shared" si="6"/>
        <v>1</v>
      </c>
      <c r="F40" s="12">
        <v>151</v>
      </c>
      <c r="G40" s="13">
        <f t="shared" si="4"/>
        <v>6.6225165562913908</v>
      </c>
      <c r="H40" s="12">
        <v>0</v>
      </c>
      <c r="I40" s="12">
        <v>100</v>
      </c>
      <c r="J40" s="12">
        <v>0</v>
      </c>
      <c r="K40" s="13" t="s">
        <v>17</v>
      </c>
      <c r="L40" s="13" t="s">
        <v>35</v>
      </c>
      <c r="M40" s="7" t="s">
        <v>18</v>
      </c>
      <c r="N40" s="30" t="s">
        <v>49</v>
      </c>
    </row>
    <row r="41" spans="1:14" s="7" customFormat="1">
      <c r="A41" s="31"/>
      <c r="B41" s="15"/>
      <c r="C41" s="17">
        <v>2</v>
      </c>
      <c r="D41" s="12">
        <v>3</v>
      </c>
      <c r="E41" s="13">
        <f t="shared" si="6"/>
        <v>1.5</v>
      </c>
      <c r="F41" s="12">
        <v>328</v>
      </c>
      <c r="G41" s="13">
        <f t="shared" si="4"/>
        <v>4.5731707317073171</v>
      </c>
      <c r="H41" s="12">
        <v>0</v>
      </c>
      <c r="I41" s="12">
        <v>100</v>
      </c>
      <c r="J41" s="12">
        <v>0</v>
      </c>
      <c r="K41" s="13" t="s">
        <v>17</v>
      </c>
      <c r="L41" s="13" t="s">
        <v>35</v>
      </c>
      <c r="M41" s="7" t="s">
        <v>14</v>
      </c>
      <c r="N41" s="30" t="s">
        <v>50</v>
      </c>
    </row>
    <row r="42" spans="1:14" s="7" customFormat="1">
      <c r="A42" s="32"/>
      <c r="B42" s="10" t="s">
        <v>25</v>
      </c>
      <c r="C42" s="12">
        <f>SUM(C31:C41)</f>
        <v>176</v>
      </c>
      <c r="D42" s="12"/>
      <c r="E42" s="13"/>
      <c r="F42" s="12"/>
      <c r="G42" s="13"/>
      <c r="H42" s="12"/>
      <c r="I42" s="12"/>
      <c r="J42" s="12"/>
      <c r="K42" s="13"/>
      <c r="L42" s="13"/>
      <c r="N42" s="30"/>
    </row>
    <row r="43" spans="1:14">
      <c r="A43" s="29"/>
      <c r="B43" s="8"/>
      <c r="C43" s="3"/>
      <c r="D43" s="8" t="s">
        <v>26</v>
      </c>
      <c r="E43" s="11">
        <f>AVERAGE(E31:E41)</f>
        <v>1.2784143960614549</v>
      </c>
      <c r="F43" s="18"/>
      <c r="G43" s="11">
        <f>AVERAGE(G31:G41)</f>
        <v>6.1030697799796991</v>
      </c>
      <c r="H43" s="20">
        <f>AVERAGE(H31:H41)/100</f>
        <v>0.33818181818181819</v>
      </c>
      <c r="I43" s="20">
        <f>AVERAGE(I31:I41)/100</f>
        <v>0.57090909090909092</v>
      </c>
      <c r="J43" s="20">
        <f>AVERAGE(J31:J41)/100</f>
        <v>9.0909090909090912E-2</v>
      </c>
      <c r="K43" s="11">
        <f>AVERAGE(K31:K41)</f>
        <v>7</v>
      </c>
      <c r="L43" s="20">
        <f>AVERAGE(18.6, 14.2, 17.3, 10.5, 49, 27, 22.5)/100</f>
        <v>0.22728571428571429</v>
      </c>
      <c r="M43" s="1"/>
      <c r="N43" s="28"/>
    </row>
    <row r="44" spans="1:14">
      <c r="A44" s="29"/>
      <c r="B44" s="8"/>
      <c r="C44" s="3"/>
      <c r="D44" s="3"/>
      <c r="E44" s="4"/>
      <c r="F44" s="3"/>
      <c r="G44" s="4"/>
      <c r="H44" s="3"/>
      <c r="I44" s="3"/>
      <c r="J44" s="3"/>
      <c r="K44" s="4"/>
      <c r="L44" s="4"/>
      <c r="M44" s="1"/>
      <c r="N44" s="28"/>
    </row>
    <row r="45" spans="1:14">
      <c r="A45" s="39" t="s">
        <v>51</v>
      </c>
      <c r="B45" s="40"/>
      <c r="C45" s="48">
        <v>1</v>
      </c>
      <c r="D45" s="48">
        <v>2</v>
      </c>
      <c r="E45" s="49">
        <f t="shared" ref="E45:E79" si="7">D45/C45</f>
        <v>2</v>
      </c>
      <c r="F45" s="48">
        <v>295</v>
      </c>
      <c r="G45" s="49">
        <f>E45/F45*1000</f>
        <v>6.7796610169491522</v>
      </c>
      <c r="H45" s="48">
        <v>0</v>
      </c>
      <c r="I45" s="48">
        <v>100</v>
      </c>
      <c r="J45" s="48">
        <v>0</v>
      </c>
      <c r="K45" s="49" t="s">
        <v>17</v>
      </c>
      <c r="L45" s="42" t="s">
        <v>35</v>
      </c>
      <c r="M45" s="43" t="s">
        <v>45</v>
      </c>
      <c r="N45" s="50" t="s">
        <v>52</v>
      </c>
    </row>
    <row r="46" spans="1:14">
      <c r="A46" s="25"/>
      <c r="C46" s="3">
        <v>29</v>
      </c>
      <c r="D46" s="3">
        <v>121</v>
      </c>
      <c r="E46" s="4">
        <f t="shared" si="7"/>
        <v>4.1724137931034484</v>
      </c>
      <c r="F46" s="3">
        <v>225</v>
      </c>
      <c r="G46" s="4">
        <f t="shared" si="4"/>
        <v>18.544061302681992</v>
      </c>
      <c r="H46" s="3">
        <v>14</v>
      </c>
      <c r="I46" s="3">
        <v>28</v>
      </c>
      <c r="J46" s="3">
        <v>58</v>
      </c>
      <c r="K46" s="4">
        <v>6.6470588235294121</v>
      </c>
      <c r="L46" s="13" t="s">
        <v>35</v>
      </c>
      <c r="M46" s="1" t="s">
        <v>18</v>
      </c>
      <c r="N46" s="28" t="s">
        <v>53</v>
      </c>
    </row>
    <row r="47" spans="1:14">
      <c r="A47" s="35"/>
      <c r="B47" s="6"/>
      <c r="C47" s="3">
        <v>24</v>
      </c>
      <c r="D47" s="3">
        <v>70</v>
      </c>
      <c r="E47" s="4">
        <f t="shared" si="7"/>
        <v>2.9166666666666665</v>
      </c>
      <c r="F47" s="3">
        <v>210</v>
      </c>
      <c r="G47" s="4">
        <f t="shared" si="4"/>
        <v>13.888888888888888</v>
      </c>
      <c r="H47" s="3">
        <v>38</v>
      </c>
      <c r="I47" s="3">
        <v>25</v>
      </c>
      <c r="J47" s="3">
        <v>37</v>
      </c>
      <c r="K47" s="4">
        <v>6.666666666666667</v>
      </c>
      <c r="L47" s="13" t="s">
        <v>35</v>
      </c>
      <c r="M47" s="1" t="s">
        <v>45</v>
      </c>
      <c r="N47" s="28" t="s">
        <v>54</v>
      </c>
    </row>
    <row r="48" spans="1:14">
      <c r="A48" s="35"/>
      <c r="B48" s="6"/>
      <c r="C48" s="3">
        <v>7</v>
      </c>
      <c r="D48" s="3">
        <v>12</v>
      </c>
      <c r="E48" s="4">
        <f t="shared" si="7"/>
        <v>1.7142857142857142</v>
      </c>
      <c r="F48" s="3" t="s">
        <v>55</v>
      </c>
      <c r="G48" s="4">
        <v>8</v>
      </c>
      <c r="H48" s="3">
        <v>29</v>
      </c>
      <c r="I48" s="3">
        <v>29</v>
      </c>
      <c r="J48" s="3">
        <v>42</v>
      </c>
      <c r="K48" s="4">
        <v>3.3333333333333335</v>
      </c>
      <c r="L48" s="13" t="s">
        <v>35</v>
      </c>
      <c r="M48" s="1" t="s">
        <v>18</v>
      </c>
      <c r="N48" s="28" t="s">
        <v>56</v>
      </c>
    </row>
    <row r="49" spans="1:14">
      <c r="A49" s="35"/>
      <c r="B49" s="6"/>
      <c r="C49" s="3">
        <v>2</v>
      </c>
      <c r="D49" s="3">
        <v>8</v>
      </c>
      <c r="E49" s="4">
        <f t="shared" si="7"/>
        <v>4</v>
      </c>
      <c r="F49" s="3" t="s">
        <v>35</v>
      </c>
      <c r="G49" s="16" t="s">
        <v>36</v>
      </c>
      <c r="H49" s="3">
        <v>0</v>
      </c>
      <c r="I49" s="3">
        <v>50</v>
      </c>
      <c r="J49" s="3">
        <v>50</v>
      </c>
      <c r="K49" s="4">
        <v>8</v>
      </c>
      <c r="L49" s="13" t="s">
        <v>35</v>
      </c>
      <c r="M49" s="7" t="s">
        <v>36</v>
      </c>
      <c r="N49" s="28" t="s">
        <v>57</v>
      </c>
    </row>
    <row r="50" spans="1:14">
      <c r="A50" s="35"/>
      <c r="B50" s="6"/>
      <c r="C50" s="3">
        <v>1</v>
      </c>
      <c r="D50" s="3">
        <v>10</v>
      </c>
      <c r="E50" s="4">
        <f t="shared" si="7"/>
        <v>10</v>
      </c>
      <c r="F50" s="3" t="s">
        <v>58</v>
      </c>
      <c r="G50" s="4">
        <v>50.5</v>
      </c>
      <c r="H50" s="3">
        <v>0</v>
      </c>
      <c r="I50" s="3">
        <v>0</v>
      </c>
      <c r="J50" s="3">
        <v>100</v>
      </c>
      <c r="K50" s="4">
        <v>10</v>
      </c>
      <c r="L50" s="13" t="s">
        <v>35</v>
      </c>
      <c r="M50" s="1" t="s">
        <v>18</v>
      </c>
      <c r="N50" s="28" t="s">
        <v>59</v>
      </c>
    </row>
    <row r="51" spans="1:14">
      <c r="A51" s="35"/>
      <c r="B51" s="6"/>
      <c r="C51" s="3">
        <v>1</v>
      </c>
      <c r="D51" s="3">
        <v>12</v>
      </c>
      <c r="E51" s="4">
        <f t="shared" si="7"/>
        <v>12</v>
      </c>
      <c r="F51" s="3" t="s">
        <v>58</v>
      </c>
      <c r="G51" s="4">
        <v>60.6</v>
      </c>
      <c r="H51" s="3">
        <v>0</v>
      </c>
      <c r="I51" s="3">
        <v>0</v>
      </c>
      <c r="J51" s="3">
        <v>100</v>
      </c>
      <c r="K51" s="13">
        <v>12</v>
      </c>
      <c r="L51" s="13" t="s">
        <v>35</v>
      </c>
      <c r="M51" s="1" t="s">
        <v>45</v>
      </c>
      <c r="N51" s="28" t="s">
        <v>54</v>
      </c>
    </row>
    <row r="52" spans="1:14">
      <c r="A52" s="35"/>
      <c r="B52" s="6"/>
      <c r="C52" s="3">
        <v>1</v>
      </c>
      <c r="D52" s="3">
        <v>2</v>
      </c>
      <c r="E52" s="4">
        <f t="shared" si="7"/>
        <v>2</v>
      </c>
      <c r="F52" s="3">
        <v>413</v>
      </c>
      <c r="G52" s="4">
        <f t="shared" si="4"/>
        <v>4.8426150121065374</v>
      </c>
      <c r="H52" s="3">
        <v>0</v>
      </c>
      <c r="I52" s="3">
        <v>100</v>
      </c>
      <c r="J52" s="3">
        <v>0</v>
      </c>
      <c r="K52" s="4" t="s">
        <v>17</v>
      </c>
      <c r="L52" s="13" t="s">
        <v>35</v>
      </c>
      <c r="M52" s="1" t="s">
        <v>18</v>
      </c>
      <c r="N52" s="28" t="s">
        <v>60</v>
      </c>
    </row>
    <row r="53" spans="1:14">
      <c r="A53" s="33"/>
      <c r="B53" s="14"/>
      <c r="C53" s="12">
        <v>1</v>
      </c>
      <c r="D53" s="12">
        <v>4</v>
      </c>
      <c r="E53" s="4">
        <f t="shared" si="7"/>
        <v>4</v>
      </c>
      <c r="F53" s="12">
        <v>440</v>
      </c>
      <c r="G53" s="4">
        <f t="shared" si="4"/>
        <v>9.0909090909090899</v>
      </c>
      <c r="H53" s="12">
        <v>0</v>
      </c>
      <c r="I53" s="12">
        <v>0</v>
      </c>
      <c r="J53" s="12">
        <v>100</v>
      </c>
      <c r="K53" s="4">
        <v>4</v>
      </c>
      <c r="L53" s="13" t="s">
        <v>35</v>
      </c>
      <c r="M53" s="7" t="s">
        <v>14</v>
      </c>
      <c r="N53" s="30" t="s">
        <v>61</v>
      </c>
    </row>
    <row r="54" spans="1:14">
      <c r="A54" s="35"/>
      <c r="B54" s="6"/>
      <c r="C54" s="3">
        <v>4</v>
      </c>
      <c r="D54" s="3">
        <v>18</v>
      </c>
      <c r="E54" s="4">
        <f t="shared" si="7"/>
        <v>4.5</v>
      </c>
      <c r="F54" s="3" t="s">
        <v>35</v>
      </c>
      <c r="G54" s="16" t="s">
        <v>36</v>
      </c>
      <c r="H54" s="3">
        <v>0</v>
      </c>
      <c r="I54" s="3">
        <v>25</v>
      </c>
      <c r="J54" s="3">
        <v>75</v>
      </c>
      <c r="K54" s="4">
        <v>5.666666666666667</v>
      </c>
      <c r="L54" s="13" t="s">
        <v>35</v>
      </c>
      <c r="M54" s="7" t="s">
        <v>18</v>
      </c>
      <c r="N54" s="28" t="s">
        <v>100</v>
      </c>
    </row>
    <row r="55" spans="1:14">
      <c r="A55" s="35"/>
      <c r="B55" s="6"/>
      <c r="C55" s="3">
        <v>4</v>
      </c>
      <c r="D55" s="3">
        <v>15</v>
      </c>
      <c r="E55" s="4">
        <f t="shared" si="7"/>
        <v>3.75</v>
      </c>
      <c r="F55" s="3" t="s">
        <v>35</v>
      </c>
      <c r="G55" s="16" t="s">
        <v>36</v>
      </c>
      <c r="H55" s="3">
        <v>0</v>
      </c>
      <c r="I55" s="3">
        <v>25</v>
      </c>
      <c r="J55" s="3">
        <v>75</v>
      </c>
      <c r="K55" s="4">
        <v>4.666666666666667</v>
      </c>
      <c r="L55" s="13" t="s">
        <v>35</v>
      </c>
      <c r="M55" s="7" t="s">
        <v>45</v>
      </c>
      <c r="N55" s="28" t="s">
        <v>54</v>
      </c>
    </row>
    <row r="56" spans="1:14">
      <c r="A56" s="35"/>
      <c r="B56" s="6"/>
      <c r="C56" s="3">
        <v>48</v>
      </c>
      <c r="D56" s="3">
        <v>37</v>
      </c>
      <c r="E56" s="4">
        <f t="shared" si="7"/>
        <v>0.77083333333333337</v>
      </c>
      <c r="F56" s="3">
        <v>153</v>
      </c>
      <c r="G56" s="4">
        <f>E56/F56*1000</f>
        <v>5.0381263616557739</v>
      </c>
      <c r="H56" s="3">
        <v>67</v>
      </c>
      <c r="I56" s="3">
        <v>21</v>
      </c>
      <c r="J56" s="3">
        <v>12</v>
      </c>
      <c r="K56" s="4">
        <v>3.6666666666666665</v>
      </c>
      <c r="L56" s="13" t="s">
        <v>35</v>
      </c>
      <c r="M56" s="7" t="s">
        <v>18</v>
      </c>
      <c r="N56" s="28" t="s">
        <v>62</v>
      </c>
    </row>
    <row r="57" spans="1:14">
      <c r="A57" s="35"/>
      <c r="B57" s="6"/>
      <c r="C57" s="3">
        <v>47</v>
      </c>
      <c r="D57" s="3">
        <v>271</v>
      </c>
      <c r="E57" s="4">
        <f t="shared" si="7"/>
        <v>5.7659574468085104</v>
      </c>
      <c r="F57" s="3">
        <v>387</v>
      </c>
      <c r="G57" s="4">
        <f t="shared" si="4"/>
        <v>14.899114849634394</v>
      </c>
      <c r="H57" s="3">
        <v>9</v>
      </c>
      <c r="I57" s="3">
        <v>23</v>
      </c>
      <c r="J57" s="3">
        <v>68</v>
      </c>
      <c r="K57" s="4">
        <v>7.875</v>
      </c>
      <c r="L57" s="13" t="s">
        <v>35</v>
      </c>
      <c r="M57" s="1" t="s">
        <v>18</v>
      </c>
      <c r="N57" s="28" t="s">
        <v>63</v>
      </c>
    </row>
    <row r="58" spans="1:14">
      <c r="A58" s="35"/>
      <c r="B58" s="6"/>
      <c r="C58" s="3">
        <v>46</v>
      </c>
      <c r="D58" s="3">
        <v>201</v>
      </c>
      <c r="E58" s="4">
        <f t="shared" si="7"/>
        <v>4.3695652173913047</v>
      </c>
      <c r="F58" s="3">
        <v>365</v>
      </c>
      <c r="G58" s="4">
        <f t="shared" si="4"/>
        <v>11.971411554496726</v>
      </c>
      <c r="H58" s="3">
        <v>9</v>
      </c>
      <c r="I58" s="3">
        <v>30</v>
      </c>
      <c r="J58" s="3">
        <v>61</v>
      </c>
      <c r="K58" s="4">
        <v>6.4642857142857144</v>
      </c>
      <c r="L58" s="13" t="s">
        <v>35</v>
      </c>
      <c r="M58" s="1" t="s">
        <v>45</v>
      </c>
      <c r="N58" s="30" t="s">
        <v>54</v>
      </c>
    </row>
    <row r="59" spans="1:14">
      <c r="A59" s="35"/>
      <c r="B59" s="6"/>
      <c r="C59" s="3">
        <v>35</v>
      </c>
      <c r="D59" s="3">
        <v>117</v>
      </c>
      <c r="E59" s="4">
        <f>D59/C59</f>
        <v>3.342857142857143</v>
      </c>
      <c r="F59" s="3">
        <v>350</v>
      </c>
      <c r="G59" s="4">
        <f>E59/F59*1000</f>
        <v>9.5510204081632661</v>
      </c>
      <c r="H59" s="3">
        <v>17</v>
      </c>
      <c r="I59" s="3">
        <v>17</v>
      </c>
      <c r="J59" s="3">
        <v>66</v>
      </c>
      <c r="K59" s="4">
        <v>4.7391304347826084</v>
      </c>
      <c r="L59" s="13" t="s">
        <v>35</v>
      </c>
      <c r="M59" s="7" t="s">
        <v>18</v>
      </c>
      <c r="N59" s="30" t="s">
        <v>101</v>
      </c>
    </row>
    <row r="60" spans="1:14">
      <c r="A60" s="35"/>
      <c r="B60" s="6"/>
      <c r="C60" s="3">
        <v>1</v>
      </c>
      <c r="D60" s="3">
        <v>6</v>
      </c>
      <c r="E60" s="4">
        <f>D60/C60</f>
        <v>6</v>
      </c>
      <c r="F60" s="3">
        <v>7884</v>
      </c>
      <c r="G60" s="4">
        <f>E60/F60*1000</f>
        <v>0.76103500761035003</v>
      </c>
      <c r="H60" s="3">
        <v>0</v>
      </c>
      <c r="I60" s="3">
        <v>0</v>
      </c>
      <c r="J60" s="3">
        <v>100</v>
      </c>
      <c r="K60" s="4">
        <v>6</v>
      </c>
      <c r="L60" s="13" t="s">
        <v>35</v>
      </c>
      <c r="M60" s="1" t="s">
        <v>14</v>
      </c>
      <c r="N60" s="30" t="s">
        <v>102</v>
      </c>
    </row>
    <row r="61" spans="1:14">
      <c r="A61" s="35"/>
      <c r="B61" s="6"/>
      <c r="C61" s="3">
        <v>35</v>
      </c>
      <c r="D61" s="3">
        <v>154</v>
      </c>
      <c r="E61" s="4">
        <f t="shared" si="7"/>
        <v>4.4000000000000004</v>
      </c>
      <c r="F61" s="3">
        <v>326</v>
      </c>
      <c r="G61" s="4">
        <f t="shared" si="4"/>
        <v>13.496932515337425</v>
      </c>
      <c r="H61" s="3">
        <v>8</v>
      </c>
      <c r="I61" s="3">
        <v>26</v>
      </c>
      <c r="J61" s="3">
        <v>66</v>
      </c>
      <c r="K61" s="4">
        <v>6.1304347826086953</v>
      </c>
      <c r="L61" s="13" t="s">
        <v>35</v>
      </c>
      <c r="M61" s="7" t="s">
        <v>45</v>
      </c>
      <c r="N61" s="30" t="s">
        <v>54</v>
      </c>
    </row>
    <row r="62" spans="1:14">
      <c r="A62" s="35"/>
      <c r="B62" s="6"/>
      <c r="C62" s="3">
        <v>1</v>
      </c>
      <c r="D62" s="3">
        <v>8</v>
      </c>
      <c r="E62" s="4">
        <f t="shared" si="7"/>
        <v>8</v>
      </c>
      <c r="F62" s="3">
        <v>456</v>
      </c>
      <c r="G62" s="4">
        <f t="shared" si="4"/>
        <v>17.543859649122805</v>
      </c>
      <c r="H62" s="3">
        <v>0</v>
      </c>
      <c r="I62" s="3">
        <v>0</v>
      </c>
      <c r="J62" s="3">
        <v>100</v>
      </c>
      <c r="K62" s="4">
        <v>8</v>
      </c>
      <c r="L62" s="13" t="s">
        <v>35</v>
      </c>
      <c r="M62" s="1" t="s">
        <v>14</v>
      </c>
      <c r="N62" s="30" t="s">
        <v>64</v>
      </c>
    </row>
    <row r="63" spans="1:14">
      <c r="A63" s="35"/>
      <c r="B63" s="6"/>
      <c r="C63" s="3">
        <v>4</v>
      </c>
      <c r="D63" s="3">
        <v>22</v>
      </c>
      <c r="E63" s="4">
        <f t="shared" si="7"/>
        <v>5.5</v>
      </c>
      <c r="F63" s="3">
        <v>520</v>
      </c>
      <c r="G63" s="4">
        <f t="shared" si="4"/>
        <v>10.576923076923077</v>
      </c>
      <c r="H63" s="3">
        <v>0</v>
      </c>
      <c r="I63" s="3">
        <v>0</v>
      </c>
      <c r="J63" s="3">
        <v>100</v>
      </c>
      <c r="K63" s="4">
        <v>5.5</v>
      </c>
      <c r="L63" s="13" t="s">
        <v>94</v>
      </c>
      <c r="M63" s="7" t="s">
        <v>14</v>
      </c>
      <c r="N63" s="30" t="s">
        <v>65</v>
      </c>
    </row>
    <row r="64" spans="1:14">
      <c r="A64" s="35"/>
      <c r="B64" s="6"/>
      <c r="C64" s="3">
        <v>6</v>
      </c>
      <c r="D64" s="3">
        <v>29</v>
      </c>
      <c r="E64" s="4">
        <f t="shared" si="7"/>
        <v>4.833333333333333</v>
      </c>
      <c r="F64" s="3">
        <v>208</v>
      </c>
      <c r="G64" s="4">
        <f t="shared" si="4"/>
        <v>23.237179487179485</v>
      </c>
      <c r="H64" s="3">
        <v>0</v>
      </c>
      <c r="I64" s="3">
        <v>33</v>
      </c>
      <c r="J64" s="3">
        <v>67</v>
      </c>
      <c r="K64" s="4">
        <v>6.5</v>
      </c>
      <c r="L64" s="13" t="s">
        <v>35</v>
      </c>
      <c r="M64" s="1" t="s">
        <v>18</v>
      </c>
      <c r="N64" s="30" t="s">
        <v>66</v>
      </c>
    </row>
    <row r="65" spans="1:14">
      <c r="A65" s="35"/>
      <c r="B65" s="6"/>
      <c r="C65" s="3">
        <v>6</v>
      </c>
      <c r="D65" s="3">
        <v>15</v>
      </c>
      <c r="E65" s="4">
        <f t="shared" si="7"/>
        <v>2.5</v>
      </c>
      <c r="F65" s="3">
        <v>208</v>
      </c>
      <c r="G65" s="4">
        <f t="shared" si="4"/>
        <v>12.01923076923077</v>
      </c>
      <c r="H65" s="3">
        <v>17</v>
      </c>
      <c r="I65" s="3">
        <v>33</v>
      </c>
      <c r="J65" s="3">
        <v>50</v>
      </c>
      <c r="K65" s="4">
        <v>4.333333333333333</v>
      </c>
      <c r="L65" s="13" t="s">
        <v>35</v>
      </c>
      <c r="M65" s="1" t="s">
        <v>45</v>
      </c>
      <c r="N65" s="30" t="s">
        <v>54</v>
      </c>
    </row>
    <row r="66" spans="1:14">
      <c r="A66" s="35"/>
      <c r="B66" s="6"/>
      <c r="C66" s="3">
        <v>2</v>
      </c>
      <c r="D66" s="3">
        <v>8</v>
      </c>
      <c r="E66" s="4">
        <f t="shared" si="7"/>
        <v>4</v>
      </c>
      <c r="F66" s="3">
        <v>441</v>
      </c>
      <c r="G66" s="4">
        <f t="shared" si="4"/>
        <v>9.0702947845804989</v>
      </c>
      <c r="H66" s="3">
        <v>0</v>
      </c>
      <c r="I66" s="3">
        <v>50</v>
      </c>
      <c r="J66" s="3">
        <v>50</v>
      </c>
      <c r="K66" s="4">
        <v>6</v>
      </c>
      <c r="L66" s="13" t="s">
        <v>35</v>
      </c>
      <c r="M66" s="7" t="s">
        <v>14</v>
      </c>
      <c r="N66" s="30" t="s">
        <v>67</v>
      </c>
    </row>
    <row r="67" spans="1:14">
      <c r="A67" s="35"/>
      <c r="B67" s="6"/>
      <c r="C67" s="3">
        <v>1</v>
      </c>
      <c r="D67" s="3">
        <v>3</v>
      </c>
      <c r="E67" s="4">
        <f t="shared" si="7"/>
        <v>3</v>
      </c>
      <c r="F67" s="3">
        <v>297</v>
      </c>
      <c r="G67" s="4">
        <f t="shared" si="4"/>
        <v>10.101010101010102</v>
      </c>
      <c r="H67" s="3">
        <v>0</v>
      </c>
      <c r="I67" s="3">
        <v>0</v>
      </c>
      <c r="J67" s="3">
        <v>100</v>
      </c>
      <c r="K67" s="4">
        <v>3</v>
      </c>
      <c r="L67" s="13" t="s">
        <v>35</v>
      </c>
      <c r="M67" s="7" t="s">
        <v>45</v>
      </c>
      <c r="N67" s="30" t="s">
        <v>68</v>
      </c>
    </row>
    <row r="68" spans="1:14">
      <c r="A68" s="35"/>
      <c r="B68" s="6"/>
      <c r="C68" s="3">
        <v>2</v>
      </c>
      <c r="D68" s="3">
        <v>12</v>
      </c>
      <c r="E68" s="4">
        <f t="shared" si="7"/>
        <v>6</v>
      </c>
      <c r="F68" s="3">
        <v>592</v>
      </c>
      <c r="G68" s="4">
        <f t="shared" si="4"/>
        <v>10.135135135135135</v>
      </c>
      <c r="H68" s="3">
        <v>0</v>
      </c>
      <c r="I68" s="3">
        <v>0</v>
      </c>
      <c r="J68" s="3">
        <v>100</v>
      </c>
      <c r="K68" s="4">
        <v>6</v>
      </c>
      <c r="L68" s="13" t="s">
        <v>35</v>
      </c>
      <c r="M68" s="1" t="s">
        <v>18</v>
      </c>
      <c r="N68" s="30" t="s">
        <v>69</v>
      </c>
    </row>
    <row r="69" spans="1:14">
      <c r="A69" s="35"/>
      <c r="B69" s="6"/>
      <c r="C69" s="3">
        <v>3</v>
      </c>
      <c r="D69" s="3">
        <v>8</v>
      </c>
      <c r="E69" s="4">
        <f t="shared" si="7"/>
        <v>2.6666666666666665</v>
      </c>
      <c r="F69" s="3">
        <v>302</v>
      </c>
      <c r="G69" s="4">
        <f t="shared" si="4"/>
        <v>8.8300220750551883</v>
      </c>
      <c r="H69" s="3">
        <v>33</v>
      </c>
      <c r="I69" s="3">
        <v>0</v>
      </c>
      <c r="J69" s="3">
        <v>67</v>
      </c>
      <c r="K69" s="4">
        <v>4</v>
      </c>
      <c r="L69" s="13" t="s">
        <v>35</v>
      </c>
      <c r="M69" s="7" t="s">
        <v>45</v>
      </c>
      <c r="N69" s="30" t="s">
        <v>70</v>
      </c>
    </row>
    <row r="70" spans="1:14">
      <c r="A70" s="35"/>
      <c r="B70" s="6"/>
      <c r="C70" s="3">
        <v>7</v>
      </c>
      <c r="D70" s="3">
        <v>51</v>
      </c>
      <c r="E70" s="4">
        <f t="shared" si="7"/>
        <v>7.2857142857142856</v>
      </c>
      <c r="F70" s="3">
        <v>355</v>
      </c>
      <c r="G70" s="4">
        <f t="shared" si="4"/>
        <v>20.523138832997986</v>
      </c>
      <c r="H70" s="3">
        <v>0</v>
      </c>
      <c r="I70" s="3">
        <v>0</v>
      </c>
      <c r="J70" s="3">
        <v>100</v>
      </c>
      <c r="K70" s="4">
        <v>7.2857142857142856</v>
      </c>
      <c r="L70" s="13" t="s">
        <v>35</v>
      </c>
      <c r="M70" s="7" t="s">
        <v>18</v>
      </c>
      <c r="N70" s="30" t="s">
        <v>71</v>
      </c>
    </row>
    <row r="71" spans="1:14">
      <c r="A71" s="35"/>
      <c r="B71" s="6"/>
      <c r="C71" s="3">
        <v>1</v>
      </c>
      <c r="D71" s="3">
        <v>4</v>
      </c>
      <c r="E71" s="4">
        <f t="shared" si="7"/>
        <v>4</v>
      </c>
      <c r="F71" s="3">
        <v>497</v>
      </c>
      <c r="G71" s="4">
        <f t="shared" si="4"/>
        <v>8.0482897384305847</v>
      </c>
      <c r="H71" s="3">
        <v>0</v>
      </c>
      <c r="I71" s="3">
        <v>0</v>
      </c>
      <c r="J71" s="3">
        <v>100</v>
      </c>
      <c r="K71" s="4">
        <v>4</v>
      </c>
      <c r="L71" s="13" t="s">
        <v>35</v>
      </c>
      <c r="M71" s="7" t="s">
        <v>14</v>
      </c>
      <c r="N71" s="30" t="s">
        <v>72</v>
      </c>
    </row>
    <row r="72" spans="1:14">
      <c r="A72" s="35"/>
      <c r="B72" s="6"/>
      <c r="C72" s="3">
        <v>4</v>
      </c>
      <c r="D72" s="3">
        <v>15</v>
      </c>
      <c r="E72" s="4">
        <f t="shared" si="7"/>
        <v>3.75</v>
      </c>
      <c r="F72" s="3">
        <v>262</v>
      </c>
      <c r="G72" s="4">
        <f t="shared" si="4"/>
        <v>14.31297709923664</v>
      </c>
      <c r="H72" s="3">
        <v>0</v>
      </c>
      <c r="I72" s="3">
        <v>25</v>
      </c>
      <c r="J72" s="3">
        <v>75</v>
      </c>
      <c r="K72" s="4">
        <v>4.666666666666667</v>
      </c>
      <c r="L72" s="13" t="s">
        <v>35</v>
      </c>
      <c r="M72" s="7" t="s">
        <v>73</v>
      </c>
      <c r="N72" s="30" t="s">
        <v>54</v>
      </c>
    </row>
    <row r="73" spans="1:14">
      <c r="A73" s="35"/>
      <c r="B73" s="6"/>
      <c r="C73" s="3">
        <v>1</v>
      </c>
      <c r="D73" s="3">
        <v>3</v>
      </c>
      <c r="E73" s="4">
        <f t="shared" si="7"/>
        <v>3</v>
      </c>
      <c r="F73" s="3">
        <v>235</v>
      </c>
      <c r="G73" s="4">
        <f t="shared" si="4"/>
        <v>12.76595744680851</v>
      </c>
      <c r="H73" s="3">
        <v>0</v>
      </c>
      <c r="I73" s="3">
        <v>0</v>
      </c>
      <c r="J73" s="3">
        <v>100</v>
      </c>
      <c r="K73" s="4">
        <v>3</v>
      </c>
      <c r="L73" s="13" t="s">
        <v>35</v>
      </c>
      <c r="M73" s="7" t="s">
        <v>45</v>
      </c>
      <c r="N73" s="30" t="s">
        <v>54</v>
      </c>
    </row>
    <row r="74" spans="1:14">
      <c r="A74" s="35"/>
      <c r="B74" s="6"/>
      <c r="C74" s="3">
        <v>1</v>
      </c>
      <c r="D74" s="3">
        <v>21</v>
      </c>
      <c r="E74" s="4">
        <f t="shared" si="7"/>
        <v>21</v>
      </c>
      <c r="F74" s="3">
        <v>498</v>
      </c>
      <c r="G74" s="4">
        <f t="shared" si="4"/>
        <v>42.168674698795179</v>
      </c>
      <c r="H74" s="3">
        <v>0</v>
      </c>
      <c r="I74" s="3">
        <v>0</v>
      </c>
      <c r="J74" s="3">
        <v>100</v>
      </c>
      <c r="K74" s="4">
        <v>21</v>
      </c>
      <c r="L74" s="13" t="s">
        <v>35</v>
      </c>
      <c r="M74" s="7" t="s">
        <v>14</v>
      </c>
      <c r="N74" s="30" t="s">
        <v>74</v>
      </c>
    </row>
    <row r="75" spans="1:14">
      <c r="A75" s="35"/>
      <c r="B75" s="6"/>
      <c r="C75" s="3">
        <v>3</v>
      </c>
      <c r="D75" s="3">
        <v>6</v>
      </c>
      <c r="E75" s="4">
        <f t="shared" si="7"/>
        <v>2</v>
      </c>
      <c r="F75" s="3">
        <v>199</v>
      </c>
      <c r="G75" s="4">
        <f t="shared" si="4"/>
        <v>10.050251256281408</v>
      </c>
      <c r="H75" s="3">
        <v>33</v>
      </c>
      <c r="I75" s="3">
        <v>33</v>
      </c>
      <c r="J75" s="3">
        <v>34</v>
      </c>
      <c r="K75" s="4">
        <v>4</v>
      </c>
      <c r="L75" s="13" t="s">
        <v>35</v>
      </c>
      <c r="M75" s="7" t="s">
        <v>18</v>
      </c>
      <c r="N75" s="30" t="s">
        <v>75</v>
      </c>
    </row>
    <row r="76" spans="1:14">
      <c r="A76" s="35"/>
      <c r="B76" s="6"/>
      <c r="C76" s="3">
        <v>2</v>
      </c>
      <c r="D76" s="3">
        <v>0</v>
      </c>
      <c r="E76" s="4">
        <f t="shared" si="7"/>
        <v>0</v>
      </c>
      <c r="F76" s="3" t="s">
        <v>35</v>
      </c>
      <c r="G76" s="4">
        <v>0</v>
      </c>
      <c r="H76" s="3">
        <v>100</v>
      </c>
      <c r="I76" s="3">
        <v>0</v>
      </c>
      <c r="J76" s="3">
        <v>0</v>
      </c>
      <c r="K76" s="4" t="s">
        <v>17</v>
      </c>
      <c r="L76" s="13" t="s">
        <v>83</v>
      </c>
      <c r="M76" s="7" t="s">
        <v>36</v>
      </c>
      <c r="N76" s="30" t="s">
        <v>76</v>
      </c>
    </row>
    <row r="77" spans="1:14">
      <c r="A77" s="35"/>
      <c r="B77" s="6"/>
      <c r="C77" s="3">
        <v>1</v>
      </c>
      <c r="D77" s="3">
        <v>7</v>
      </c>
      <c r="E77" s="4">
        <f t="shared" si="7"/>
        <v>7</v>
      </c>
      <c r="F77" s="3" t="s">
        <v>35</v>
      </c>
      <c r="G77" s="16" t="s">
        <v>36</v>
      </c>
      <c r="H77" s="3">
        <v>0</v>
      </c>
      <c r="I77" s="3">
        <v>0</v>
      </c>
      <c r="J77" s="3">
        <v>100</v>
      </c>
      <c r="K77" s="4">
        <v>7</v>
      </c>
      <c r="L77" s="13" t="s">
        <v>35</v>
      </c>
      <c r="M77" s="7" t="s">
        <v>36</v>
      </c>
      <c r="N77" s="30" t="s">
        <v>77</v>
      </c>
    </row>
    <row r="78" spans="1:14">
      <c r="A78" s="35"/>
      <c r="B78" s="6"/>
      <c r="C78" s="3">
        <v>24</v>
      </c>
      <c r="D78" s="3">
        <v>211</v>
      </c>
      <c r="E78" s="4">
        <f t="shared" si="7"/>
        <v>8.7916666666666661</v>
      </c>
      <c r="F78" s="3">
        <v>194</v>
      </c>
      <c r="G78" s="4">
        <f>E78/F78*1000</f>
        <v>45.317869415807557</v>
      </c>
      <c r="H78" s="3">
        <v>0</v>
      </c>
      <c r="I78" s="3">
        <v>4</v>
      </c>
      <c r="J78" s="3">
        <v>96</v>
      </c>
      <c r="K78" s="4">
        <v>9.1304347826086953</v>
      </c>
      <c r="L78" s="13" t="s">
        <v>35</v>
      </c>
      <c r="M78" s="7" t="s">
        <v>18</v>
      </c>
      <c r="N78" s="30" t="s">
        <v>78</v>
      </c>
    </row>
    <row r="79" spans="1:14">
      <c r="A79" s="35"/>
      <c r="B79" s="6"/>
      <c r="C79" s="3">
        <v>11</v>
      </c>
      <c r="D79" s="3">
        <v>86</v>
      </c>
      <c r="E79" s="4">
        <f t="shared" si="7"/>
        <v>7.8181818181818183</v>
      </c>
      <c r="F79" s="3">
        <v>191</v>
      </c>
      <c r="G79" s="4">
        <f>E79/F79*1000</f>
        <v>40.932889100428369</v>
      </c>
      <c r="H79" s="3">
        <v>0</v>
      </c>
      <c r="I79" s="3">
        <v>27</v>
      </c>
      <c r="J79" s="3">
        <v>73</v>
      </c>
      <c r="K79" s="4">
        <v>10.125</v>
      </c>
      <c r="L79" s="13" t="s">
        <v>35</v>
      </c>
      <c r="M79" s="7" t="s">
        <v>45</v>
      </c>
      <c r="N79" s="30" t="s">
        <v>54</v>
      </c>
    </row>
    <row r="80" spans="1:14">
      <c r="A80" s="35"/>
      <c r="B80" s="6"/>
      <c r="C80" s="9">
        <v>1</v>
      </c>
      <c r="D80" s="3">
        <v>3</v>
      </c>
      <c r="E80" s="4">
        <f>D80/C80</f>
        <v>3</v>
      </c>
      <c r="F80" s="3">
        <v>293</v>
      </c>
      <c r="G80" s="4">
        <f>E80/F80*1000</f>
        <v>10.238907849829351</v>
      </c>
      <c r="H80" s="3">
        <v>0</v>
      </c>
      <c r="I80" s="3">
        <v>0</v>
      </c>
      <c r="J80" s="3">
        <v>100</v>
      </c>
      <c r="K80" s="4">
        <v>3</v>
      </c>
      <c r="L80" s="13" t="s">
        <v>35</v>
      </c>
      <c r="M80" s="7" t="s">
        <v>45</v>
      </c>
      <c r="N80" s="30" t="s">
        <v>108</v>
      </c>
    </row>
    <row r="81" spans="1:14">
      <c r="A81" s="35"/>
      <c r="B81" s="10" t="s">
        <v>25</v>
      </c>
      <c r="C81" s="3">
        <f>SUM(C45:C79)</f>
        <v>367</v>
      </c>
      <c r="D81" s="3"/>
      <c r="E81" s="4"/>
      <c r="F81" s="3"/>
      <c r="G81" s="4"/>
      <c r="H81" s="3"/>
      <c r="I81" s="3"/>
      <c r="J81" s="3"/>
      <c r="N81" s="30"/>
    </row>
    <row r="82" spans="1:14">
      <c r="A82" s="29"/>
      <c r="B82" s="8"/>
      <c r="C82" s="3"/>
      <c r="D82" s="8" t="s">
        <v>26</v>
      </c>
      <c r="E82" s="11">
        <f>AVERAGE(E45:E79)</f>
        <v>5.0528040595716828</v>
      </c>
      <c r="F82" s="18"/>
      <c r="G82" s="11">
        <f>AVERAGE(G45:G79)</f>
        <v>16.89024124759538</v>
      </c>
      <c r="H82" s="20">
        <f>AVERAGE(H45:H79)/100</f>
        <v>0.10685714285714284</v>
      </c>
      <c r="I82" s="20">
        <f>AVERAGE(I45:I79)/100</f>
        <v>0.20114285714285715</v>
      </c>
      <c r="J82" s="20">
        <f>AVERAGE(J45:J79)/100</f>
        <v>0.69200000000000006</v>
      </c>
      <c r="K82" s="11">
        <f>AVERAGE(K45:K79)</f>
        <v>6.5436580882352926</v>
      </c>
      <c r="L82" s="20">
        <v>0.15</v>
      </c>
      <c r="M82" s="11"/>
      <c r="N82" s="28"/>
    </row>
    <row r="83" spans="1:14">
      <c r="A83" s="25"/>
      <c r="N83" s="30"/>
    </row>
    <row r="84" spans="1:14">
      <c r="A84" s="51" t="s">
        <v>79</v>
      </c>
      <c r="B84" s="43"/>
      <c r="C84" s="43"/>
      <c r="D84" s="43"/>
      <c r="E84" s="43"/>
      <c r="F84" s="43"/>
      <c r="G84" s="43"/>
      <c r="H84" s="52"/>
      <c r="I84" s="43"/>
      <c r="J84" s="52"/>
      <c r="K84" s="52"/>
      <c r="L84" s="52"/>
      <c r="M84" s="52"/>
      <c r="N84" s="53"/>
    </row>
    <row r="85" spans="1:14">
      <c r="A85" s="1" t="s">
        <v>103</v>
      </c>
      <c r="H85" s="1"/>
      <c r="I85" s="19"/>
      <c r="J85" s="1"/>
      <c r="M85" s="1"/>
      <c r="N85" s="28"/>
    </row>
    <row r="86" spans="1:14" ht="16" thickBot="1">
      <c r="A86" s="36" t="s">
        <v>80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8"/>
    </row>
  </sheetData>
  <mergeCells count="14">
    <mergeCell ref="K2:K4"/>
    <mergeCell ref="M2:M4"/>
    <mergeCell ref="N2:N4"/>
    <mergeCell ref="L2:L4"/>
    <mergeCell ref="A1:N1"/>
    <mergeCell ref="A2:A4"/>
    <mergeCell ref="C2:C4"/>
    <mergeCell ref="D2:D4"/>
    <mergeCell ref="E2:E4"/>
    <mergeCell ref="F2:F4"/>
    <mergeCell ref="G2:G4"/>
    <mergeCell ref="H2:H4"/>
    <mergeCell ref="I2:I4"/>
    <mergeCell ref="J2:J4"/>
  </mergeCells>
  <phoneticPr fontId="6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Microsoft Office User</cp:lastModifiedBy>
  <cp:lastPrinted>2015-04-17T15:50:38Z</cp:lastPrinted>
  <dcterms:created xsi:type="dcterms:W3CDTF">2014-10-20T18:46:44Z</dcterms:created>
  <dcterms:modified xsi:type="dcterms:W3CDTF">2015-05-04T14:27:39Z</dcterms:modified>
</cp:coreProperties>
</file>