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165" windowWidth="20730" windowHeight="11760"/>
  </bookViews>
  <sheets>
    <sheet name="mapping-humanGenome" sheetId="9" r:id="rId1"/>
    <sheet name="mapping-Pfal3D7 " sheetId="6" r:id="rId2"/>
    <sheet name="contacts-afterPCRduplicateElim" sheetId="4" r:id="rId3"/>
  </sheets>
  <definedNames>
    <definedName name="new__2" localSheetId="2">'contacts-afterPCRduplicateElim'!#REF!</definedName>
    <definedName name="new__2" localSheetId="1">'mapping-Pfal3D7 '!$A$18:$G$19</definedName>
    <definedName name="new__2_1" localSheetId="0">'mapping-humanGenome'!$A$1:$H$19</definedName>
    <definedName name="new__2_1" localSheetId="1">'mapping-Pfal3D7 '!#REF!</definedName>
    <definedName name="new__4_1" localSheetId="2">'contacts-afterPCRduplicateElim'!$A$7:$G$10</definedName>
    <definedName name="new__4_1" localSheetId="1">'mapping-Pfal3D7 '!$A$11:$G$16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4" l="1"/>
  <c r="K8" i="4"/>
  <c r="K9" i="4"/>
  <c r="K10" i="4"/>
  <c r="M7" i="4"/>
  <c r="K2" i="4"/>
  <c r="L2" i="4"/>
  <c r="M2" i="4"/>
  <c r="K6" i="4"/>
  <c r="K5" i="4"/>
  <c r="K4" i="4"/>
  <c r="K3" i="4"/>
  <c r="M5" i="4"/>
  <c r="M3" i="4"/>
  <c r="H19" i="9"/>
  <c r="G19" i="9"/>
  <c r="J18" i="9"/>
  <c r="H18" i="9"/>
  <c r="G18" i="9"/>
  <c r="H17" i="9"/>
  <c r="G17" i="9"/>
  <c r="J16" i="9"/>
  <c r="H16" i="9"/>
  <c r="G16" i="9"/>
  <c r="H15" i="9"/>
  <c r="G15" i="9"/>
  <c r="J14" i="9"/>
  <c r="H14" i="9"/>
  <c r="G14" i="9"/>
  <c r="H13" i="9"/>
  <c r="G13" i="9"/>
  <c r="J12" i="9"/>
  <c r="H12" i="9"/>
  <c r="G12" i="9"/>
  <c r="H11" i="9"/>
  <c r="G11" i="9"/>
  <c r="J10" i="9"/>
  <c r="H10" i="9"/>
  <c r="G10" i="9"/>
  <c r="H9" i="9"/>
  <c r="G9" i="9"/>
  <c r="J8" i="9"/>
  <c r="H8" i="9"/>
  <c r="G8" i="9"/>
  <c r="H7" i="9"/>
  <c r="G7" i="9"/>
  <c r="J6" i="9"/>
  <c r="H6" i="9"/>
  <c r="G6" i="9"/>
  <c r="H5" i="9"/>
  <c r="G5" i="9"/>
  <c r="J4" i="9"/>
  <c r="H4" i="9"/>
  <c r="G4" i="9"/>
  <c r="H3" i="9"/>
  <c r="G3" i="9"/>
  <c r="J2" i="9"/>
  <c r="H2" i="9"/>
  <c r="G2" i="9"/>
  <c r="L7" i="4"/>
  <c r="L6" i="4"/>
  <c r="I10" i="4"/>
  <c r="J10" i="4"/>
  <c r="I9" i="4"/>
  <c r="L9" i="4"/>
  <c r="I8" i="4"/>
  <c r="L8" i="4"/>
  <c r="I7" i="4"/>
  <c r="I6" i="4"/>
  <c r="I5" i="4"/>
  <c r="L5" i="4"/>
  <c r="I4" i="4"/>
  <c r="L4" i="4"/>
  <c r="I3" i="4"/>
  <c r="L3" i="4"/>
  <c r="D10" i="4"/>
  <c r="D9" i="4"/>
  <c r="D8" i="4"/>
  <c r="D7" i="4"/>
  <c r="D6" i="4"/>
  <c r="D5" i="4"/>
  <c r="D4" i="4"/>
  <c r="D3" i="4"/>
  <c r="J18" i="6"/>
  <c r="J16" i="6"/>
  <c r="J14" i="6"/>
  <c r="J12" i="6"/>
  <c r="J1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J8" i="6"/>
  <c r="J6" i="6"/>
  <c r="J4" i="6"/>
  <c r="J2" i="6"/>
  <c r="H2" i="6"/>
  <c r="J4" i="4"/>
  <c r="J6" i="4"/>
  <c r="J8" i="4"/>
  <c r="L10" i="4"/>
  <c r="J3" i="4"/>
  <c r="J5" i="4"/>
  <c r="J7" i="4"/>
  <c r="J9" i="4"/>
  <c r="I2" i="4"/>
  <c r="D2" i="4"/>
  <c r="J2" i="4"/>
</calcChain>
</file>

<file path=xl/connections.xml><?xml version="1.0" encoding="utf-8"?>
<connections xmlns="http://schemas.openxmlformats.org/spreadsheetml/2006/main">
  <connection id="1" name="new  21" type="6" refreshedVersion="4" background="1">
    <textPr codePage="437" sourceFile="C:\Users\ferhat\Desktop\new  2.txt">
      <textFields count="3">
        <textField/>
        <textField/>
        <textField/>
      </textFields>
    </textPr>
  </connection>
  <connection id="2" name="new  22" type="6" refreshedVersion="4" background="1" saveData="1">
    <textPr codePage="437" sourceFile="C:\Users\ferhat\Desktop\new  2.txt" space="1" consecutive="1">
      <textFields count="8">
        <textField/>
        <textField/>
        <textField/>
        <textField/>
        <textField/>
        <textField/>
        <textField/>
        <textField/>
      </textFields>
    </textPr>
  </connection>
  <connection id="3" name="new  23" type="6" refreshedVersion="4" background="1">
    <textPr codePage="437" sourceFile="C:\Users\ferhat\Desktop\new  2.txt">
      <textFields count="7">
        <textField/>
        <textField/>
        <textField/>
        <textField/>
        <textField/>
        <textField/>
        <textField/>
      </textFields>
    </textPr>
  </connection>
  <connection id="4" name="new  24" type="6" refreshedVersion="4" background="1" saveData="1">
    <textPr codePage="437" sourceFile="C:\Users\ferhat\Desktop\new  2.txt">
      <textFields count="7">
        <textField/>
        <textField/>
        <textField/>
        <textField/>
        <textField/>
        <textField/>
        <textField/>
      </textFields>
    </textPr>
  </connection>
  <connection id="5" name="new  41" type="6" refreshedVersion="4" background="1" saveData="1">
    <textPr codePage="437" sourceFile="C:\Users\ferhat\Desktop\new  4.txt">
      <textFields count="7">
        <textField/>
        <textField/>
        <textField/>
        <textField/>
        <textField/>
        <textField/>
        <textField/>
      </textFields>
    </textPr>
  </connection>
  <connection id="6" name="new  42" type="6" refreshedVersion="4" background="1" saveData="1">
    <textPr codePage="437" sourceFile="C:\Users\ferhat\Desktop\new  4.txt" space="1" consecutive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<sst xmlns="http://schemas.openxmlformats.org/spreadsheetml/2006/main" count="128" uniqueCount="34">
  <si>
    <t>L1</t>
  </si>
  <si>
    <t>** ICP (Inter-chromosomal contact probability index) is defined as (# of inter-chromosomal interactions)/(# of intra-chromosomal interactions above 1kb distance)</t>
  </si>
  <si>
    <t>L2</t>
  </si>
  <si>
    <t>RINGS</t>
  </si>
  <si>
    <t>SCHIZONTS</t>
  </si>
  <si>
    <t>TROPHOZOITES-XL-AGGG</t>
  </si>
  <si>
    <t>TROPHOZOITES-XL-CCAT</t>
  </si>
  <si>
    <t>TROPHOZOITES-NL-GTCA</t>
  </si>
  <si>
    <t>TROPHOZOITES-NL-TATC</t>
  </si>
  <si>
    <t>Library</t>
  </si>
  <si>
    <t>Lane</t>
  </si>
  <si>
    <t>End of read</t>
  </si>
  <si>
    <t># of raw reads</t>
  </si>
  <si>
    <t># of mapped and qualified reads</t>
  </si>
  <si>
    <t># of non-mapped reads</t>
  </si>
  <si>
    <t># of mapped but not qualified reads</t>
  </si>
  <si>
    <t># of paired reads (contacts)</t>
  </si>
  <si>
    <t># of inter-chr contacts</t>
  </si>
  <si>
    <t># of intra-chr contacts above 20 kb apart</t>
  </si>
  <si>
    <t>#  of intra-chr contacts between 1kb to 20 kb apart</t>
  </si>
  <si>
    <t># of intra-chr contacts less than 1kb apart</t>
  </si>
  <si>
    <t># of long-range contacts</t>
  </si>
  <si>
    <t>ICP**</t>
  </si>
  <si>
    <t>Mapping percentage*</t>
  </si>
  <si>
    <t>Pairing percentage*</t>
  </si>
  <si>
    <t>* Mapping and pairing percentages are calculated w.r.t initial library size (# of raw reads column)</t>
  </si>
  <si>
    <t>Sum of colF and colG</t>
  </si>
  <si>
    <t># of paired reads</t>
  </si>
  <si>
    <t># of contacts after PCR duplicates</t>
  </si>
  <si>
    <t>PLRC per stage</t>
  </si>
  <si>
    <r>
      <rPr>
        <sz val="12"/>
        <color theme="1"/>
        <rFont val="Calibri"/>
        <family val="2"/>
        <scheme val="minor"/>
      </rPr>
      <t>**</t>
    </r>
    <r>
      <rPr>
        <sz val="12"/>
        <color theme="1"/>
        <rFont val="Calibri"/>
        <family val="2"/>
        <scheme val="minor"/>
      </rPr>
      <t>* Percentage of long-range contacts is calculated w.r.t initial library size (# of raw reads column)</t>
    </r>
  </si>
  <si>
    <t xml:space="preserve">* PCR duplicates column gives the number of contacts that are discarded since there exist other paired end reads that map to identical chromosomal locations on both ends </t>
  </si>
  <si>
    <t># of PCR duplicates*</t>
  </si>
  <si>
    <t>Percentage of long-range contacts (PLRC)***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</si>
</sst>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10" fontId="2" fillId="0" borderId="0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3" fontId="0" fillId="0" borderId="3" xfId="0" applyNumberFormat="1" applyBorder="1"/>
    <xf numFmtId="10" fontId="2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2" fontId="2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10" fontId="0" fillId="0" borderId="3" xfId="0" applyNumberFormat="1" applyBorder="1"/>
    <xf numFmtId="0" fontId="5" fillId="0" borderId="0" xfId="0" applyFont="1" applyBorder="1"/>
    <xf numFmtId="10" fontId="0" fillId="0" borderId="0" xfId="0" applyNumberFormat="1" applyBorder="1"/>
    <xf numFmtId="0" fontId="5" fillId="0" borderId="1" xfId="0" applyFont="1" applyBorder="1"/>
    <xf numFmtId="10" fontId="0" fillId="0" borderId="1" xfId="0" applyNumberFormat="1" applyBorder="1"/>
    <xf numFmtId="2" fontId="2" fillId="0" borderId="0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0" fillId="0" borderId="0" xfId="0" applyNumberFormat="1"/>
    <xf numFmtId="10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left"/>
    </xf>
    <xf numFmtId="3" fontId="0" fillId="0" borderId="0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10" fontId="0" fillId="0" borderId="7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/>
    </xf>
    <xf numFmtId="10" fontId="2" fillId="0" borderId="5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new  2_1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ew  2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ew  4_1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new  4_1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7" sqref="E17"/>
    </sheetView>
  </sheetViews>
  <sheetFormatPr defaultColWidth="8.85546875" defaultRowHeight="15" x14ac:dyDescent="0.25"/>
  <cols>
    <col min="1" max="1" width="29" customWidth="1"/>
    <col min="2" max="2" width="5.7109375" customWidth="1"/>
    <col min="3" max="3" width="9.140625" customWidth="1"/>
    <col min="4" max="4" width="17.28515625" customWidth="1"/>
    <col min="5" max="5" width="22.42578125" customWidth="1"/>
    <col min="6" max="6" width="17.7109375" customWidth="1"/>
    <col min="7" max="7" width="19.42578125" customWidth="1"/>
    <col min="8" max="8" width="17.7109375" customWidth="1"/>
    <col min="9" max="10" width="15.28515625" customWidth="1"/>
  </cols>
  <sheetData>
    <row r="1" spans="1:10" ht="34.5" customHeight="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23</v>
      </c>
      <c r="I1" s="2" t="s">
        <v>27</v>
      </c>
      <c r="J1" s="2" t="s">
        <v>24</v>
      </c>
    </row>
    <row r="2" spans="1:10" ht="15.75" x14ac:dyDescent="0.25">
      <c r="A2" s="19" t="s">
        <v>3</v>
      </c>
      <c r="B2" s="11" t="s">
        <v>0</v>
      </c>
      <c r="C2" s="11">
        <v>1</v>
      </c>
      <c r="D2" s="12">
        <v>159661211</v>
      </c>
      <c r="E2" s="12">
        <v>96430061</v>
      </c>
      <c r="F2" s="12">
        <v>63206515</v>
      </c>
      <c r="G2" s="12">
        <f>D2-E2-F2</f>
        <v>24635</v>
      </c>
      <c r="H2" s="20">
        <f>E2/D2</f>
        <v>0.60396673929774969</v>
      </c>
      <c r="I2" s="35">
        <v>78535617</v>
      </c>
      <c r="J2" s="36">
        <f>I2/D2</f>
        <v>0.49188914770288195</v>
      </c>
    </row>
    <row r="3" spans="1:10" ht="15.75" x14ac:dyDescent="0.25">
      <c r="A3" s="23" t="s">
        <v>3</v>
      </c>
      <c r="B3" s="8" t="s">
        <v>0</v>
      </c>
      <c r="C3" s="8">
        <v>2</v>
      </c>
      <c r="D3" s="9">
        <v>159661211</v>
      </c>
      <c r="E3" s="9">
        <v>90071585</v>
      </c>
      <c r="F3" s="9">
        <v>69571842</v>
      </c>
      <c r="G3" s="9">
        <f t="shared" ref="G3:G19" si="0">D3-E3-F3</f>
        <v>17784</v>
      </c>
      <c r="H3" s="24">
        <f t="shared" ref="H3:H19" si="1">E3/D3</f>
        <v>0.56414193801899704</v>
      </c>
      <c r="I3" s="33"/>
      <c r="J3" s="34"/>
    </row>
    <row r="4" spans="1:10" ht="15.75" x14ac:dyDescent="0.25">
      <c r="A4" s="19" t="s">
        <v>4</v>
      </c>
      <c r="B4" s="11" t="s">
        <v>0</v>
      </c>
      <c r="C4" s="11">
        <v>1</v>
      </c>
      <c r="D4" s="12">
        <v>19836708</v>
      </c>
      <c r="E4" s="12">
        <v>1008120</v>
      </c>
      <c r="F4" s="12">
        <v>18823016</v>
      </c>
      <c r="G4" s="12">
        <f t="shared" si="0"/>
        <v>5572</v>
      </c>
      <c r="H4" s="20">
        <f t="shared" si="1"/>
        <v>5.0820932586193232E-2</v>
      </c>
      <c r="I4" s="35">
        <v>361237</v>
      </c>
      <c r="J4" s="36">
        <f>I4/D4</f>
        <v>1.8210531707176413E-2</v>
      </c>
    </row>
    <row r="5" spans="1:10" ht="15.75" x14ac:dyDescent="0.25">
      <c r="A5" s="21" t="s">
        <v>4</v>
      </c>
      <c r="B5" s="5" t="s">
        <v>0</v>
      </c>
      <c r="C5" s="5">
        <v>2</v>
      </c>
      <c r="D5" s="6">
        <v>19836708</v>
      </c>
      <c r="E5" s="6">
        <v>959542</v>
      </c>
      <c r="F5" s="6">
        <v>18872488</v>
      </c>
      <c r="G5" s="6">
        <f t="shared" si="0"/>
        <v>4678</v>
      </c>
      <c r="H5" s="22">
        <f t="shared" si="1"/>
        <v>4.8372038344265587E-2</v>
      </c>
      <c r="I5" s="31"/>
      <c r="J5" s="32"/>
    </row>
    <row r="6" spans="1:10" ht="15.75" x14ac:dyDescent="0.25">
      <c r="A6" s="21" t="s">
        <v>4</v>
      </c>
      <c r="B6" s="5" t="s">
        <v>2</v>
      </c>
      <c r="C6" s="5">
        <v>1</v>
      </c>
      <c r="D6" s="6">
        <v>90484906</v>
      </c>
      <c r="E6" s="6">
        <v>4592754</v>
      </c>
      <c r="F6" s="6">
        <v>85867103</v>
      </c>
      <c r="G6" s="6">
        <f t="shared" si="0"/>
        <v>25049</v>
      </c>
      <c r="H6" s="22">
        <f t="shared" si="1"/>
        <v>5.0757128487263943E-2</v>
      </c>
      <c r="I6" s="31">
        <v>1626428</v>
      </c>
      <c r="J6" s="32">
        <f t="shared" ref="J6" si="2">I6/D6</f>
        <v>1.7974577992046541E-2</v>
      </c>
    </row>
    <row r="7" spans="1:10" ht="15.75" x14ac:dyDescent="0.25">
      <c r="A7" s="23" t="s">
        <v>4</v>
      </c>
      <c r="B7" s="8" t="s">
        <v>2</v>
      </c>
      <c r="C7" s="8">
        <v>2</v>
      </c>
      <c r="D7" s="9">
        <v>90484906</v>
      </c>
      <c r="E7" s="9">
        <v>4388696</v>
      </c>
      <c r="F7" s="9">
        <v>86074738</v>
      </c>
      <c r="G7" s="9">
        <f t="shared" si="0"/>
        <v>21472</v>
      </c>
      <c r="H7" s="24">
        <f t="shared" si="1"/>
        <v>4.8501967830966192E-2</v>
      </c>
      <c r="I7" s="33"/>
      <c r="J7" s="34"/>
    </row>
    <row r="8" spans="1:10" ht="15.75" x14ac:dyDescent="0.25">
      <c r="A8" s="19" t="s">
        <v>7</v>
      </c>
      <c r="B8" s="11" t="s">
        <v>0</v>
      </c>
      <c r="C8" s="11">
        <v>1</v>
      </c>
      <c r="D8" s="12">
        <v>3594010</v>
      </c>
      <c r="E8" s="12">
        <v>99971</v>
      </c>
      <c r="F8" s="12">
        <v>3493741</v>
      </c>
      <c r="G8" s="12">
        <f t="shared" si="0"/>
        <v>298</v>
      </c>
      <c r="H8" s="20">
        <f t="shared" si="1"/>
        <v>2.781600496381479E-2</v>
      </c>
      <c r="I8" s="35">
        <v>41346</v>
      </c>
      <c r="J8" s="36">
        <f t="shared" ref="J8" si="3">I8/D8</f>
        <v>1.1504141613406751E-2</v>
      </c>
    </row>
    <row r="9" spans="1:10" ht="15.75" x14ac:dyDescent="0.25">
      <c r="A9" s="21" t="s">
        <v>7</v>
      </c>
      <c r="B9" s="5" t="s">
        <v>0</v>
      </c>
      <c r="C9" s="5">
        <v>2</v>
      </c>
      <c r="D9" s="6">
        <v>3594010</v>
      </c>
      <c r="E9" s="6">
        <v>102763</v>
      </c>
      <c r="F9" s="6">
        <v>3491010</v>
      </c>
      <c r="G9" s="6">
        <f t="shared" si="0"/>
        <v>237</v>
      </c>
      <c r="H9" s="22">
        <f t="shared" si="1"/>
        <v>2.8592853108366421E-2</v>
      </c>
      <c r="I9" s="31"/>
      <c r="J9" s="32"/>
    </row>
    <row r="10" spans="1:10" ht="15.75" x14ac:dyDescent="0.25">
      <c r="A10" s="21" t="s">
        <v>8</v>
      </c>
      <c r="B10" s="5" t="s">
        <v>0</v>
      </c>
      <c r="C10" s="5">
        <v>1</v>
      </c>
      <c r="D10" s="6">
        <v>2614669</v>
      </c>
      <c r="E10" s="6">
        <v>108552</v>
      </c>
      <c r="F10" s="6">
        <v>2505829</v>
      </c>
      <c r="G10" s="6">
        <f t="shared" si="0"/>
        <v>288</v>
      </c>
      <c r="H10" s="22">
        <f t="shared" si="1"/>
        <v>4.1516536127517482E-2</v>
      </c>
      <c r="I10" s="31">
        <v>49941</v>
      </c>
      <c r="J10" s="32">
        <f t="shared" ref="J10" si="4">I10/D10</f>
        <v>1.9100314418383359E-2</v>
      </c>
    </row>
    <row r="11" spans="1:10" ht="15.75" x14ac:dyDescent="0.25">
      <c r="A11" s="23" t="s">
        <v>8</v>
      </c>
      <c r="B11" s="8" t="s">
        <v>0</v>
      </c>
      <c r="C11" s="8">
        <v>2</v>
      </c>
      <c r="D11" s="9">
        <v>2614669</v>
      </c>
      <c r="E11" s="9">
        <v>118262</v>
      </c>
      <c r="F11" s="9">
        <v>2496102</v>
      </c>
      <c r="G11" s="9">
        <f t="shared" si="0"/>
        <v>305</v>
      </c>
      <c r="H11" s="24">
        <f t="shared" si="1"/>
        <v>4.5230199310123002E-2</v>
      </c>
      <c r="I11" s="33"/>
      <c r="J11" s="34"/>
    </row>
    <row r="12" spans="1:10" ht="15.75" x14ac:dyDescent="0.25">
      <c r="A12" s="21" t="s">
        <v>5</v>
      </c>
      <c r="B12" s="5" t="s">
        <v>0</v>
      </c>
      <c r="C12" s="5">
        <v>1</v>
      </c>
      <c r="D12" s="6">
        <v>27229779</v>
      </c>
      <c r="E12" s="6">
        <v>14620205</v>
      </c>
      <c r="F12" s="6">
        <v>12608003</v>
      </c>
      <c r="G12" s="6">
        <f t="shared" si="0"/>
        <v>1571</v>
      </c>
      <c r="H12" s="22">
        <f t="shared" si="1"/>
        <v>0.5369197083825028</v>
      </c>
      <c r="I12" s="31">
        <v>12749116</v>
      </c>
      <c r="J12" s="32">
        <f t="shared" ref="J12" si="5">I12/D12</f>
        <v>0.46820490169971635</v>
      </c>
    </row>
    <row r="13" spans="1:10" ht="15.75" x14ac:dyDescent="0.25">
      <c r="A13" s="21" t="s">
        <v>5</v>
      </c>
      <c r="B13" s="5" t="s">
        <v>0</v>
      </c>
      <c r="C13" s="5">
        <v>2</v>
      </c>
      <c r="D13" s="6">
        <v>27229779</v>
      </c>
      <c r="E13" s="6">
        <v>14440996</v>
      </c>
      <c r="F13" s="6">
        <v>12787010</v>
      </c>
      <c r="G13" s="6">
        <f t="shared" si="0"/>
        <v>1773</v>
      </c>
      <c r="H13" s="22">
        <f t="shared" si="1"/>
        <v>0.53033834758629517</v>
      </c>
      <c r="I13" s="31"/>
      <c r="J13" s="32"/>
    </row>
    <row r="14" spans="1:10" ht="15.75" x14ac:dyDescent="0.25">
      <c r="A14" s="21" t="s">
        <v>5</v>
      </c>
      <c r="B14" s="5" t="s">
        <v>2</v>
      </c>
      <c r="C14" s="5">
        <v>1</v>
      </c>
      <c r="D14" s="6">
        <v>16169488</v>
      </c>
      <c r="E14" s="6">
        <v>8899617</v>
      </c>
      <c r="F14" s="6">
        <v>7268980</v>
      </c>
      <c r="G14" s="6">
        <f t="shared" si="0"/>
        <v>891</v>
      </c>
      <c r="H14" s="22">
        <f t="shared" si="1"/>
        <v>0.55039572063135211</v>
      </c>
      <c r="I14" s="31">
        <v>7616770</v>
      </c>
      <c r="J14" s="32">
        <f t="shared" ref="J14" si="6">I14/D14</f>
        <v>0.47105820542988125</v>
      </c>
    </row>
    <row r="15" spans="1:10" ht="15.75" x14ac:dyDescent="0.25">
      <c r="A15" s="21" t="s">
        <v>5</v>
      </c>
      <c r="B15" s="5" t="s">
        <v>2</v>
      </c>
      <c r="C15" s="5">
        <v>2</v>
      </c>
      <c r="D15" s="6">
        <v>16169488</v>
      </c>
      <c r="E15" s="6">
        <v>8677420</v>
      </c>
      <c r="F15" s="6">
        <v>7491079</v>
      </c>
      <c r="G15" s="6">
        <f t="shared" si="0"/>
        <v>989</v>
      </c>
      <c r="H15" s="22">
        <f t="shared" si="1"/>
        <v>0.53665397444866525</v>
      </c>
      <c r="I15" s="31"/>
      <c r="J15" s="32"/>
    </row>
    <row r="16" spans="1:10" ht="15.75" x14ac:dyDescent="0.25">
      <c r="A16" s="21" t="s">
        <v>6</v>
      </c>
      <c r="B16" s="5" t="s">
        <v>0</v>
      </c>
      <c r="C16" s="5">
        <v>1</v>
      </c>
      <c r="D16" s="6">
        <v>48843787</v>
      </c>
      <c r="E16" s="6">
        <v>29439852</v>
      </c>
      <c r="F16" s="6">
        <v>19401144</v>
      </c>
      <c r="G16" s="6">
        <f t="shared" si="0"/>
        <v>2791</v>
      </c>
      <c r="H16" s="22">
        <f t="shared" si="1"/>
        <v>0.60273483708378306</v>
      </c>
      <c r="I16" s="31">
        <v>25862056</v>
      </c>
      <c r="J16" s="32">
        <f t="shared" ref="J16" si="7">I16/D16</f>
        <v>0.52948507043485382</v>
      </c>
    </row>
    <row r="17" spans="1:10" ht="15.75" x14ac:dyDescent="0.25">
      <c r="A17" s="21" t="s">
        <v>6</v>
      </c>
      <c r="B17" s="5" t="s">
        <v>0</v>
      </c>
      <c r="C17" s="5">
        <v>2</v>
      </c>
      <c r="D17" s="6">
        <v>48843787</v>
      </c>
      <c r="E17" s="6">
        <v>29560448</v>
      </c>
      <c r="F17" s="6">
        <v>19279964</v>
      </c>
      <c r="G17" s="6">
        <f t="shared" si="0"/>
        <v>3375</v>
      </c>
      <c r="H17" s="22">
        <f t="shared" si="1"/>
        <v>0.60520385120834308</v>
      </c>
      <c r="I17" s="31"/>
      <c r="J17" s="32"/>
    </row>
    <row r="18" spans="1:10" ht="15.75" x14ac:dyDescent="0.25">
      <c r="A18" s="21" t="s">
        <v>6</v>
      </c>
      <c r="B18" s="5" t="s">
        <v>2</v>
      </c>
      <c r="C18" s="5">
        <v>1</v>
      </c>
      <c r="D18" s="6">
        <v>30180363</v>
      </c>
      <c r="E18" s="6">
        <v>18158483</v>
      </c>
      <c r="F18" s="6">
        <v>12020250</v>
      </c>
      <c r="G18" s="6">
        <f t="shared" si="0"/>
        <v>1630</v>
      </c>
      <c r="H18" s="22">
        <f t="shared" si="1"/>
        <v>0.60166549355287746</v>
      </c>
      <c r="I18" s="31">
        <v>15627705</v>
      </c>
      <c r="J18" s="32">
        <f t="shared" ref="J18" si="8">I18/D18</f>
        <v>0.51781037226093007</v>
      </c>
    </row>
    <row r="19" spans="1:10" ht="15.75" x14ac:dyDescent="0.25">
      <c r="A19" s="23" t="s">
        <v>6</v>
      </c>
      <c r="B19" s="8" t="s">
        <v>2</v>
      </c>
      <c r="C19" s="8">
        <v>2</v>
      </c>
      <c r="D19" s="9">
        <v>30180363</v>
      </c>
      <c r="E19" s="9">
        <v>17785188</v>
      </c>
      <c r="F19" s="9">
        <v>12393026</v>
      </c>
      <c r="G19" s="9">
        <f t="shared" si="0"/>
        <v>2149</v>
      </c>
      <c r="H19" s="24">
        <f t="shared" si="1"/>
        <v>0.58929668937381563</v>
      </c>
      <c r="I19" s="33"/>
      <c r="J19" s="34"/>
    </row>
    <row r="22" spans="1:10" x14ac:dyDescent="0.25">
      <c r="A22" s="30" t="s">
        <v>25</v>
      </c>
      <c r="B22" s="30"/>
      <c r="C22" s="30"/>
      <c r="D22" s="30"/>
      <c r="E22" s="30"/>
      <c r="F22" s="30"/>
    </row>
  </sheetData>
  <mergeCells count="19">
    <mergeCell ref="I2:I3"/>
    <mergeCell ref="J2:J3"/>
    <mergeCell ref="I4:I5"/>
    <mergeCell ref="J4:J5"/>
    <mergeCell ref="I6:I7"/>
    <mergeCell ref="J6:J7"/>
    <mergeCell ref="I8:I9"/>
    <mergeCell ref="J8:J9"/>
    <mergeCell ref="I10:I11"/>
    <mergeCell ref="J10:J11"/>
    <mergeCell ref="I12:I13"/>
    <mergeCell ref="J12:J13"/>
    <mergeCell ref="A22:F22"/>
    <mergeCell ref="I14:I15"/>
    <mergeCell ref="J14:J15"/>
    <mergeCell ref="I16:I17"/>
    <mergeCell ref="J16:J17"/>
    <mergeCell ref="I18:I19"/>
    <mergeCell ref="J18:J19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6" sqref="D16"/>
    </sheetView>
  </sheetViews>
  <sheetFormatPr defaultColWidth="8.85546875" defaultRowHeight="15" x14ac:dyDescent="0.25"/>
  <cols>
    <col min="1" max="1" width="25.7109375" style="1" customWidth="1"/>
    <col min="2" max="2" width="6.28515625" style="1" customWidth="1"/>
    <col min="3" max="3" width="9.140625" style="1" customWidth="1"/>
    <col min="4" max="4" width="15" style="1" customWidth="1"/>
    <col min="5" max="6" width="18.85546875" style="1" customWidth="1"/>
    <col min="7" max="7" width="20.42578125" style="1" customWidth="1"/>
    <col min="8" max="8" width="22.28515625" style="1" customWidth="1"/>
    <col min="9" max="9" width="23.28515625" style="1" customWidth="1"/>
    <col min="10" max="10" width="15.42578125" style="1" customWidth="1"/>
    <col min="11" max="11" width="16.42578125" style="1" customWidth="1"/>
    <col min="12" max="12" width="11.7109375" style="1" customWidth="1"/>
    <col min="13" max="13" width="20.140625" style="1" customWidth="1"/>
    <col min="14" max="14" width="23.42578125" style="1" customWidth="1"/>
    <col min="15" max="15" width="13" style="1" customWidth="1"/>
    <col min="16" max="16" width="21.85546875" style="1" customWidth="1"/>
    <col min="17" max="16384" width="8.85546875" style="1"/>
  </cols>
  <sheetData>
    <row r="1" spans="1:10" ht="35.25" customHeight="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23</v>
      </c>
      <c r="I1" s="2" t="s">
        <v>16</v>
      </c>
      <c r="J1" s="2" t="s">
        <v>24</v>
      </c>
    </row>
    <row r="2" spans="1:10" x14ac:dyDescent="0.25">
      <c r="A2" s="11" t="s">
        <v>3</v>
      </c>
      <c r="B2" s="11" t="s">
        <v>0</v>
      </c>
      <c r="C2" s="11">
        <v>1</v>
      </c>
      <c r="D2" s="12">
        <v>81125594</v>
      </c>
      <c r="E2" s="12">
        <v>41386751</v>
      </c>
      <c r="F2" s="12">
        <v>34172017</v>
      </c>
      <c r="G2" s="12">
        <v>5566826</v>
      </c>
      <c r="H2" s="13">
        <f>E2/D2</f>
        <v>0.51015652347642593</v>
      </c>
      <c r="I2" s="42">
        <v>30474465</v>
      </c>
      <c r="J2" s="43">
        <f>I2/D2</f>
        <v>0.37564550837063826</v>
      </c>
    </row>
    <row r="3" spans="1:10" x14ac:dyDescent="0.25">
      <c r="A3" s="8" t="s">
        <v>3</v>
      </c>
      <c r="B3" s="8" t="s">
        <v>0</v>
      </c>
      <c r="C3" s="8">
        <v>2</v>
      </c>
      <c r="D3" s="9">
        <v>81125594</v>
      </c>
      <c r="E3" s="9">
        <v>39465523</v>
      </c>
      <c r="F3" s="9">
        <v>36489949</v>
      </c>
      <c r="G3" s="9">
        <v>5170122</v>
      </c>
      <c r="H3" s="10">
        <f t="shared" ref="H3:H19" si="0">E3/D3</f>
        <v>0.48647437946648503</v>
      </c>
      <c r="I3" s="41"/>
      <c r="J3" s="39"/>
    </row>
    <row r="4" spans="1:10" x14ac:dyDescent="0.25">
      <c r="A4" s="11" t="s">
        <v>4</v>
      </c>
      <c r="B4" s="11" t="s">
        <v>0</v>
      </c>
      <c r="C4" s="11">
        <v>1</v>
      </c>
      <c r="D4" s="12">
        <v>19475471</v>
      </c>
      <c r="E4" s="12">
        <v>15183786</v>
      </c>
      <c r="F4" s="12">
        <v>2579434</v>
      </c>
      <c r="G4" s="12">
        <v>1712251</v>
      </c>
      <c r="H4" s="13">
        <f t="shared" si="0"/>
        <v>0.77963639492980685</v>
      </c>
      <c r="I4" s="42">
        <v>10341229</v>
      </c>
      <c r="J4" s="43">
        <f>I4/D4</f>
        <v>0.53098736354052745</v>
      </c>
    </row>
    <row r="5" spans="1:10" x14ac:dyDescent="0.25">
      <c r="A5" s="5" t="s">
        <v>4</v>
      </c>
      <c r="B5" s="5" t="s">
        <v>0</v>
      </c>
      <c r="C5" s="5">
        <v>2</v>
      </c>
      <c r="D5" s="6">
        <v>19475471</v>
      </c>
      <c r="E5" s="6">
        <v>12777124</v>
      </c>
      <c r="F5" s="6">
        <v>4901286</v>
      </c>
      <c r="G5" s="6">
        <v>1797061</v>
      </c>
      <c r="H5" s="7">
        <f t="shared" si="0"/>
        <v>0.65606238740002742</v>
      </c>
      <c r="I5" s="40"/>
      <c r="J5" s="38"/>
    </row>
    <row r="6" spans="1:10" x14ac:dyDescent="0.25">
      <c r="A6" s="5" t="s">
        <v>4</v>
      </c>
      <c r="B6" s="5" t="s">
        <v>2</v>
      </c>
      <c r="C6" s="5">
        <v>1</v>
      </c>
      <c r="D6" s="6">
        <v>88858478</v>
      </c>
      <c r="E6" s="6">
        <v>69249526</v>
      </c>
      <c r="F6" s="6">
        <v>11782584</v>
      </c>
      <c r="G6" s="6">
        <v>7826368</v>
      </c>
      <c r="H6" s="7">
        <f t="shared" si="0"/>
        <v>0.77932379170392718</v>
      </c>
      <c r="I6" s="40">
        <v>47138541</v>
      </c>
      <c r="J6" s="38">
        <f>I6/D6</f>
        <v>0.53049007884199861</v>
      </c>
    </row>
    <row r="7" spans="1:10" x14ac:dyDescent="0.25">
      <c r="A7" s="8" t="s">
        <v>4</v>
      </c>
      <c r="B7" s="8" t="s">
        <v>2</v>
      </c>
      <c r="C7" s="8">
        <v>2</v>
      </c>
      <c r="D7" s="9">
        <v>88858478</v>
      </c>
      <c r="E7" s="9">
        <v>58237530</v>
      </c>
      <c r="F7" s="9">
        <v>22412166</v>
      </c>
      <c r="G7" s="9">
        <v>8208782</v>
      </c>
      <c r="H7" s="10">
        <f t="shared" si="0"/>
        <v>0.65539643836798556</v>
      </c>
      <c r="I7" s="41"/>
      <c r="J7" s="39"/>
    </row>
    <row r="8" spans="1:10" x14ac:dyDescent="0.25">
      <c r="A8" s="11" t="s">
        <v>7</v>
      </c>
      <c r="B8" s="11" t="s">
        <v>0</v>
      </c>
      <c r="C8" s="11">
        <v>1</v>
      </c>
      <c r="D8" s="12">
        <v>3552664</v>
      </c>
      <c r="E8" s="12">
        <v>1329579</v>
      </c>
      <c r="F8" s="12">
        <v>2034094</v>
      </c>
      <c r="G8" s="12">
        <v>188991</v>
      </c>
      <c r="H8" s="13">
        <f t="shared" si="0"/>
        <v>0.3742484513030222</v>
      </c>
      <c r="I8" s="42">
        <v>1101111</v>
      </c>
      <c r="J8" s="43">
        <f>I8/D8</f>
        <v>0.30993952707039002</v>
      </c>
    </row>
    <row r="9" spans="1:10" x14ac:dyDescent="0.25">
      <c r="A9" s="5" t="s">
        <v>7</v>
      </c>
      <c r="B9" s="5" t="s">
        <v>0</v>
      </c>
      <c r="C9" s="5">
        <v>2</v>
      </c>
      <c r="D9" s="6">
        <v>3552664</v>
      </c>
      <c r="E9" s="6">
        <v>1309562</v>
      </c>
      <c r="F9" s="6">
        <v>2058113</v>
      </c>
      <c r="G9" s="6">
        <v>184989</v>
      </c>
      <c r="H9" s="7">
        <f t="shared" si="0"/>
        <v>0.36861408790699035</v>
      </c>
      <c r="I9" s="40"/>
      <c r="J9" s="38"/>
    </row>
    <row r="10" spans="1:10" x14ac:dyDescent="0.25">
      <c r="A10" s="5" t="s">
        <v>8</v>
      </c>
      <c r="B10" s="5" t="s">
        <v>0</v>
      </c>
      <c r="C10" s="5">
        <v>1</v>
      </c>
      <c r="D10" s="6">
        <v>2564728</v>
      </c>
      <c r="E10" s="6">
        <v>1378670</v>
      </c>
      <c r="F10" s="6">
        <v>990724</v>
      </c>
      <c r="G10" s="6">
        <v>195334</v>
      </c>
      <c r="H10" s="7">
        <f t="shared" si="0"/>
        <v>0.53755018075990901</v>
      </c>
      <c r="I10" s="40">
        <v>1147633</v>
      </c>
      <c r="J10" s="38">
        <f t="shared" ref="J10" si="1">I10/D10</f>
        <v>0.44746772367284171</v>
      </c>
    </row>
    <row r="11" spans="1:10" x14ac:dyDescent="0.25">
      <c r="A11" s="8" t="s">
        <v>8</v>
      </c>
      <c r="B11" s="8" t="s">
        <v>0</v>
      </c>
      <c r="C11" s="8">
        <v>2</v>
      </c>
      <c r="D11" s="9">
        <v>2564728</v>
      </c>
      <c r="E11" s="9">
        <v>1366948</v>
      </c>
      <c r="F11" s="9">
        <v>1002862</v>
      </c>
      <c r="G11" s="9">
        <v>194918</v>
      </c>
      <c r="H11" s="10">
        <f t="shared" si="0"/>
        <v>0.53297971558777379</v>
      </c>
      <c r="I11" s="41"/>
      <c r="J11" s="39"/>
    </row>
    <row r="12" spans="1:10" x14ac:dyDescent="0.25">
      <c r="A12" s="5" t="s">
        <v>5</v>
      </c>
      <c r="B12" s="5" t="s">
        <v>0</v>
      </c>
      <c r="C12" s="5">
        <v>1</v>
      </c>
      <c r="D12" s="6">
        <v>14480663</v>
      </c>
      <c r="E12" s="6">
        <v>7062139</v>
      </c>
      <c r="F12" s="6">
        <v>6243399</v>
      </c>
      <c r="G12" s="6">
        <v>1175125</v>
      </c>
      <c r="H12" s="7">
        <f t="shared" si="0"/>
        <v>0.48769445155929669</v>
      </c>
      <c r="I12" s="40">
        <v>5573742</v>
      </c>
      <c r="J12" s="38">
        <f t="shared" ref="J12" si="2">I12/D12</f>
        <v>0.38490930974638388</v>
      </c>
    </row>
    <row r="13" spans="1:10" x14ac:dyDescent="0.25">
      <c r="A13" s="5" t="s">
        <v>5</v>
      </c>
      <c r="B13" s="5" t="s">
        <v>0</v>
      </c>
      <c r="C13" s="5">
        <v>2</v>
      </c>
      <c r="D13" s="6">
        <v>14480663</v>
      </c>
      <c r="E13" s="6">
        <v>6991027</v>
      </c>
      <c r="F13" s="6">
        <v>6334748</v>
      </c>
      <c r="G13" s="6">
        <v>1154888</v>
      </c>
      <c r="H13" s="7">
        <f t="shared" si="0"/>
        <v>0.48278362668891611</v>
      </c>
      <c r="I13" s="40"/>
      <c r="J13" s="38"/>
    </row>
    <row r="14" spans="1:10" x14ac:dyDescent="0.25">
      <c r="A14" s="5" t="s">
        <v>5</v>
      </c>
      <c r="B14" s="5" t="s">
        <v>2</v>
      </c>
      <c r="C14" s="5">
        <v>1</v>
      </c>
      <c r="D14" s="6">
        <v>8552718</v>
      </c>
      <c r="E14" s="6">
        <v>4263424</v>
      </c>
      <c r="F14" s="6">
        <v>3584345</v>
      </c>
      <c r="G14" s="6">
        <v>704949</v>
      </c>
      <c r="H14" s="7">
        <f t="shared" si="0"/>
        <v>0.49848761528206587</v>
      </c>
      <c r="I14" s="40">
        <v>3341227</v>
      </c>
      <c r="J14" s="38">
        <f t="shared" ref="J14" si="3">I14/D14</f>
        <v>0.39066259404320358</v>
      </c>
    </row>
    <row r="15" spans="1:10" x14ac:dyDescent="0.25">
      <c r="A15" s="5" t="s">
        <v>5</v>
      </c>
      <c r="B15" s="5" t="s">
        <v>2</v>
      </c>
      <c r="C15" s="5">
        <v>2</v>
      </c>
      <c r="D15" s="6">
        <v>8552718</v>
      </c>
      <c r="E15" s="6">
        <v>4184216</v>
      </c>
      <c r="F15" s="6">
        <v>3669519</v>
      </c>
      <c r="G15" s="6">
        <v>698983</v>
      </c>
      <c r="H15" s="7">
        <f t="shared" si="0"/>
        <v>0.4892264657854965</v>
      </c>
      <c r="I15" s="40"/>
      <c r="J15" s="38"/>
    </row>
    <row r="16" spans="1:10" x14ac:dyDescent="0.25">
      <c r="A16" s="5" t="s">
        <v>6</v>
      </c>
      <c r="B16" s="5" t="s">
        <v>0</v>
      </c>
      <c r="C16" s="5">
        <v>1</v>
      </c>
      <c r="D16" s="6">
        <v>22981731</v>
      </c>
      <c r="E16" s="6">
        <v>11514658</v>
      </c>
      <c r="F16" s="6">
        <v>9475739</v>
      </c>
      <c r="G16" s="6">
        <v>1991334</v>
      </c>
      <c r="H16" s="7">
        <f t="shared" si="0"/>
        <v>0.50103527884822951</v>
      </c>
      <c r="I16" s="40">
        <v>9110040</v>
      </c>
      <c r="J16" s="38">
        <f t="shared" ref="J16" si="4">I16/D16</f>
        <v>0.39640356072395067</v>
      </c>
    </row>
    <row r="17" spans="1:10" x14ac:dyDescent="0.25">
      <c r="A17" s="5" t="s">
        <v>6</v>
      </c>
      <c r="B17" s="5" t="s">
        <v>0</v>
      </c>
      <c r="C17" s="5">
        <v>2</v>
      </c>
      <c r="D17" s="6">
        <v>22981731</v>
      </c>
      <c r="E17" s="6">
        <v>11488710</v>
      </c>
      <c r="F17" s="6">
        <v>9496681</v>
      </c>
      <c r="G17" s="6">
        <v>1996340</v>
      </c>
      <c r="H17" s="7">
        <f t="shared" si="0"/>
        <v>0.49990620810938913</v>
      </c>
      <c r="I17" s="40"/>
      <c r="J17" s="38"/>
    </row>
    <row r="18" spans="1:10" x14ac:dyDescent="0.25">
      <c r="A18" s="5" t="s">
        <v>6</v>
      </c>
      <c r="B18" s="5" t="s">
        <v>2</v>
      </c>
      <c r="C18" s="5">
        <v>1</v>
      </c>
      <c r="D18" s="6">
        <v>14552658</v>
      </c>
      <c r="E18" s="6">
        <v>7168406</v>
      </c>
      <c r="F18" s="6">
        <v>6134561</v>
      </c>
      <c r="G18" s="6">
        <v>1249691</v>
      </c>
      <c r="H18" s="7">
        <f t="shared" si="0"/>
        <v>0.49258396644791624</v>
      </c>
      <c r="I18" s="40">
        <v>5634116</v>
      </c>
      <c r="J18" s="38">
        <f t="shared" ref="J18" si="5">I18/D18</f>
        <v>0.38715374194872165</v>
      </c>
    </row>
    <row r="19" spans="1:10" x14ac:dyDescent="0.25">
      <c r="A19" s="8" t="s">
        <v>6</v>
      </c>
      <c r="B19" s="8" t="s">
        <v>2</v>
      </c>
      <c r="C19" s="8">
        <v>2</v>
      </c>
      <c r="D19" s="9">
        <v>14552658</v>
      </c>
      <c r="E19" s="9">
        <v>7087044</v>
      </c>
      <c r="F19" s="9">
        <v>6218167</v>
      </c>
      <c r="G19" s="9">
        <v>1247447</v>
      </c>
      <c r="H19" s="10">
        <f t="shared" si="0"/>
        <v>0.48699309775575017</v>
      </c>
      <c r="I19" s="41"/>
      <c r="J19" s="39"/>
    </row>
    <row r="22" spans="1:10" ht="15.75" x14ac:dyDescent="0.25">
      <c r="A22" s="37" t="s">
        <v>25</v>
      </c>
      <c r="B22" s="37"/>
      <c r="C22" s="37"/>
      <c r="D22" s="37"/>
      <c r="E22" s="37"/>
      <c r="F22" s="37"/>
      <c r="G22" s="37"/>
    </row>
  </sheetData>
  <mergeCells count="19">
    <mergeCell ref="I8:I9"/>
    <mergeCell ref="J8:J9"/>
    <mergeCell ref="I2:I3"/>
    <mergeCell ref="J2:J3"/>
    <mergeCell ref="I4:I5"/>
    <mergeCell ref="J4:J5"/>
    <mergeCell ref="I6:I7"/>
    <mergeCell ref="J6:J7"/>
    <mergeCell ref="A22:G22"/>
    <mergeCell ref="J10:J11"/>
    <mergeCell ref="J12:J13"/>
    <mergeCell ref="J14:J15"/>
    <mergeCell ref="J16:J17"/>
    <mergeCell ref="I10:I11"/>
    <mergeCell ref="I12:I13"/>
    <mergeCell ref="I14:I15"/>
    <mergeCell ref="I16:I17"/>
    <mergeCell ref="I18:I19"/>
    <mergeCell ref="J18:J19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L7" sqref="L7"/>
    </sheetView>
  </sheetViews>
  <sheetFormatPr defaultColWidth="8.85546875" defaultRowHeight="15" x14ac:dyDescent="0.25"/>
  <cols>
    <col min="1" max="1" width="24.140625" style="1" customWidth="1"/>
    <col min="2" max="2" width="6.7109375" style="1" customWidth="1"/>
    <col min="3" max="3" width="12.42578125" style="1" customWidth="1"/>
    <col min="4" max="4" width="15.7109375" style="1" customWidth="1"/>
    <col min="5" max="5" width="18.7109375" style="1" customWidth="1"/>
    <col min="6" max="6" width="19.28515625" style="1" customWidth="1"/>
    <col min="7" max="7" width="15.28515625" style="1" customWidth="1"/>
    <col min="8" max="8" width="13.42578125" style="1" customWidth="1"/>
    <col min="9" max="9" width="12.85546875" style="1" customWidth="1"/>
    <col min="10" max="10" width="7.7109375" style="1" customWidth="1"/>
    <col min="11" max="11" width="12.85546875" style="1" customWidth="1"/>
    <col min="12" max="12" width="19.42578125" style="1" customWidth="1"/>
    <col min="13" max="13" width="9.42578125" style="1" customWidth="1"/>
    <col min="14" max="14" width="23.85546875" style="1" customWidth="1"/>
    <col min="15" max="15" width="14.42578125" style="1" customWidth="1"/>
    <col min="16" max="17" width="12.28515625" style="1" customWidth="1"/>
    <col min="18" max="18" width="20.42578125" style="1" customWidth="1"/>
    <col min="19" max="19" width="25.140625" style="1" customWidth="1"/>
    <col min="20" max="20" width="13.85546875" style="1" customWidth="1"/>
    <col min="21" max="16384" width="8.85546875" style="1"/>
  </cols>
  <sheetData>
    <row r="1" spans="1:14" ht="48.75" customHeight="1" x14ac:dyDescent="0.25">
      <c r="A1" s="2" t="s">
        <v>9</v>
      </c>
      <c r="B1" s="2" t="s">
        <v>10</v>
      </c>
      <c r="C1" s="4" t="s">
        <v>32</v>
      </c>
      <c r="D1" s="2" t="s">
        <v>28</v>
      </c>
      <c r="E1" s="2" t="s">
        <v>20</v>
      </c>
      <c r="F1" s="2" t="s">
        <v>19</v>
      </c>
      <c r="G1" s="2" t="s">
        <v>18</v>
      </c>
      <c r="H1" s="3" t="s">
        <v>17</v>
      </c>
      <c r="I1" s="3" t="s">
        <v>26</v>
      </c>
      <c r="J1" s="2" t="s">
        <v>22</v>
      </c>
      <c r="K1" s="2" t="s">
        <v>21</v>
      </c>
      <c r="L1" s="2" t="s">
        <v>33</v>
      </c>
      <c r="M1" s="2" t="s">
        <v>29</v>
      </c>
      <c r="N1" s="2"/>
    </row>
    <row r="2" spans="1:14" x14ac:dyDescent="0.25">
      <c r="A2" s="16" t="s">
        <v>3</v>
      </c>
      <c r="B2" s="16" t="s">
        <v>0</v>
      </c>
      <c r="C2" s="17">
        <v>19409183</v>
      </c>
      <c r="D2" s="17">
        <f>E2+F2+G2+H2</f>
        <v>11065282</v>
      </c>
      <c r="E2" s="17">
        <v>2078637</v>
      </c>
      <c r="F2" s="17">
        <v>1652589</v>
      </c>
      <c r="G2" s="17">
        <v>2567651</v>
      </c>
      <c r="H2" s="17">
        <v>4766405</v>
      </c>
      <c r="I2" s="17">
        <f>F2+G2</f>
        <v>4220240</v>
      </c>
      <c r="J2" s="18">
        <f>H2/I2</f>
        <v>1.1294156256516217</v>
      </c>
      <c r="K2" s="17">
        <f>H2+G2</f>
        <v>7334056</v>
      </c>
      <c r="L2" s="28">
        <f>K2/'mapping-Pfal3D7 '!D2</f>
        <v>9.0403726350527555E-2</v>
      </c>
      <c r="M2" s="26">
        <f>L2</f>
        <v>9.0403726350527555E-2</v>
      </c>
    </row>
    <row r="3" spans="1:14" x14ac:dyDescent="0.25">
      <c r="A3" s="11" t="s">
        <v>4</v>
      </c>
      <c r="B3" s="11" t="s">
        <v>0</v>
      </c>
      <c r="C3" s="12">
        <v>937469</v>
      </c>
      <c r="D3" s="12">
        <f t="shared" ref="D3:D10" si="0">E3+F3+G3+H3</f>
        <v>9403760</v>
      </c>
      <c r="E3" s="12">
        <v>2670559</v>
      </c>
      <c r="F3" s="12">
        <v>1576228</v>
      </c>
      <c r="G3" s="12">
        <v>2304880</v>
      </c>
      <c r="H3" s="12">
        <v>2852093</v>
      </c>
      <c r="I3" s="12">
        <f t="shared" ref="I3:I10" si="1">F3+G3</f>
        <v>3881108</v>
      </c>
      <c r="J3" s="15">
        <f t="shared" ref="J3:J10" si="2">H3/I3</f>
        <v>0.7348656620738202</v>
      </c>
      <c r="K3" s="12">
        <f t="shared" ref="K3:K10" si="3">H3+G3</f>
        <v>5156973</v>
      </c>
      <c r="L3" s="13">
        <f>K3/'mapping-Pfal3D7 '!D4</f>
        <v>0.26479323657949017</v>
      </c>
      <c r="M3" s="45">
        <f>(K3+K4)/('mapping-Pfal3D7 '!D4+'mapping-Pfal3D7 '!D6)</f>
        <v>0.22038803367169787</v>
      </c>
    </row>
    <row r="4" spans="1:14" x14ac:dyDescent="0.25">
      <c r="A4" s="8" t="s">
        <v>4</v>
      </c>
      <c r="B4" s="8" t="s">
        <v>2</v>
      </c>
      <c r="C4" s="9">
        <v>13678604</v>
      </c>
      <c r="D4" s="9">
        <f t="shared" si="0"/>
        <v>33459937</v>
      </c>
      <c r="E4" s="9">
        <v>9084869</v>
      </c>
      <c r="F4" s="9">
        <v>5656535</v>
      </c>
      <c r="G4" s="9">
        <v>8305801</v>
      </c>
      <c r="H4" s="9">
        <v>10412732</v>
      </c>
      <c r="I4" s="9">
        <f t="shared" si="1"/>
        <v>13962336</v>
      </c>
      <c r="J4" s="14">
        <f t="shared" si="2"/>
        <v>0.7457729136442498</v>
      </c>
      <c r="K4" s="9">
        <f t="shared" si="3"/>
        <v>18718533</v>
      </c>
      <c r="L4" s="10">
        <f>K4/'mapping-Pfal3D7 '!D6</f>
        <v>0.21065556625896745</v>
      </c>
      <c r="M4" s="46"/>
    </row>
    <row r="5" spans="1:14" x14ac:dyDescent="0.25">
      <c r="A5" s="11" t="s">
        <v>7</v>
      </c>
      <c r="B5" s="11" t="s">
        <v>0</v>
      </c>
      <c r="C5" s="12">
        <v>870781</v>
      </c>
      <c r="D5" s="12">
        <f t="shared" si="0"/>
        <v>230330</v>
      </c>
      <c r="E5" s="12">
        <v>136195</v>
      </c>
      <c r="F5" s="12">
        <v>2930</v>
      </c>
      <c r="G5" s="12">
        <v>7654</v>
      </c>
      <c r="H5" s="12">
        <v>83551</v>
      </c>
      <c r="I5" s="12">
        <f t="shared" si="1"/>
        <v>10584</v>
      </c>
      <c r="J5" s="15">
        <f t="shared" si="2"/>
        <v>7.8940854119425552</v>
      </c>
      <c r="K5" s="12">
        <f t="shared" si="3"/>
        <v>91205</v>
      </c>
      <c r="L5" s="13">
        <f>K5/'mapping-Pfal3D7 '!D8</f>
        <v>2.567228423515424E-2</v>
      </c>
      <c r="M5" s="45">
        <f>(K5+K6)/('mapping-Pfal3D7 '!D8+'mapping-Pfal3D7 '!D10)</f>
        <v>3.0525753458336493E-2</v>
      </c>
    </row>
    <row r="6" spans="1:14" x14ac:dyDescent="0.25">
      <c r="A6" s="8" t="s">
        <v>8</v>
      </c>
      <c r="B6" s="8" t="s">
        <v>0</v>
      </c>
      <c r="C6" s="9">
        <v>903059</v>
      </c>
      <c r="D6" s="9">
        <f t="shared" si="0"/>
        <v>244574</v>
      </c>
      <c r="E6" s="9">
        <v>145818</v>
      </c>
      <c r="F6" s="9">
        <v>3223</v>
      </c>
      <c r="G6" s="9">
        <v>8057</v>
      </c>
      <c r="H6" s="9">
        <v>87476</v>
      </c>
      <c r="I6" s="9">
        <f t="shared" si="1"/>
        <v>11280</v>
      </c>
      <c r="J6" s="14">
        <f t="shared" si="2"/>
        <v>7.7549645390070925</v>
      </c>
      <c r="K6" s="9">
        <f t="shared" si="3"/>
        <v>95533</v>
      </c>
      <c r="L6" s="10">
        <f>K6/'mapping-Pfal3D7 '!D10</f>
        <v>3.7248784276539264E-2</v>
      </c>
      <c r="M6" s="46"/>
    </row>
    <row r="7" spans="1:14" x14ac:dyDescent="0.25">
      <c r="A7" s="5" t="s">
        <v>5</v>
      </c>
      <c r="B7" s="5" t="s">
        <v>0</v>
      </c>
      <c r="C7" s="6">
        <v>4088944</v>
      </c>
      <c r="D7" s="6">
        <f t="shared" si="0"/>
        <v>1484798</v>
      </c>
      <c r="E7" s="6">
        <v>378367</v>
      </c>
      <c r="F7" s="6">
        <v>323043</v>
      </c>
      <c r="G7" s="6">
        <v>341879</v>
      </c>
      <c r="H7" s="6">
        <v>441509</v>
      </c>
      <c r="I7" s="6">
        <f t="shared" si="1"/>
        <v>664922</v>
      </c>
      <c r="J7" s="25">
        <f t="shared" si="2"/>
        <v>0.66400119111715361</v>
      </c>
      <c r="K7" s="6">
        <f t="shared" si="3"/>
        <v>783388</v>
      </c>
      <c r="L7" s="7">
        <f>K7/'mapping-Pfal3D7 '!D12</f>
        <v>5.4098904173103125E-2</v>
      </c>
      <c r="M7" s="45">
        <f>(K7+K8+K9+K10)/('mapping-Pfal3D7 '!D12+'mapping-Pfal3D7 '!D14+'mapping-Pfal3D7 '!D16+'mapping-Pfal3D7 '!D18)</f>
        <v>7.63968361390885E-2</v>
      </c>
      <c r="N7" s="27"/>
    </row>
    <row r="8" spans="1:14" x14ac:dyDescent="0.25">
      <c r="A8" s="5" t="s">
        <v>5</v>
      </c>
      <c r="B8" s="5" t="s">
        <v>2</v>
      </c>
      <c r="C8" s="6">
        <v>1266279</v>
      </c>
      <c r="D8" s="6">
        <f t="shared" si="0"/>
        <v>2074948</v>
      </c>
      <c r="E8" s="6">
        <v>830928</v>
      </c>
      <c r="F8" s="6">
        <v>364678</v>
      </c>
      <c r="G8" s="6">
        <v>385390</v>
      </c>
      <c r="H8" s="6">
        <v>493952</v>
      </c>
      <c r="I8" s="6">
        <f t="shared" si="1"/>
        <v>750068</v>
      </c>
      <c r="J8" s="25">
        <f t="shared" si="2"/>
        <v>0.65854295877173807</v>
      </c>
      <c r="K8" s="6">
        <f>H8+G8</f>
        <v>879342</v>
      </c>
      <c r="L8" s="7">
        <f>K8/'mapping-Pfal3D7 '!D14</f>
        <v>0.10281433340839718</v>
      </c>
      <c r="M8" s="47"/>
    </row>
    <row r="9" spans="1:14" x14ac:dyDescent="0.25">
      <c r="A9" s="5" t="s">
        <v>6</v>
      </c>
      <c r="B9" s="5" t="s">
        <v>0</v>
      </c>
      <c r="C9" s="6">
        <v>6341648</v>
      </c>
      <c r="D9" s="6">
        <f t="shared" si="0"/>
        <v>2768392</v>
      </c>
      <c r="E9" s="6">
        <v>721440</v>
      </c>
      <c r="F9" s="6">
        <v>599673</v>
      </c>
      <c r="G9" s="6">
        <v>635314</v>
      </c>
      <c r="H9" s="6">
        <v>811965</v>
      </c>
      <c r="I9" s="6">
        <f t="shared" si="1"/>
        <v>1234987</v>
      </c>
      <c r="J9" s="25">
        <f t="shared" si="2"/>
        <v>0.65746845918216146</v>
      </c>
      <c r="K9" s="6">
        <f t="shared" si="3"/>
        <v>1447279</v>
      </c>
      <c r="L9" s="7">
        <f>K9/'mapping-Pfal3D7 '!D16</f>
        <v>6.2975195384542618E-2</v>
      </c>
      <c r="M9" s="47"/>
    </row>
    <row r="10" spans="1:14" x14ac:dyDescent="0.25">
      <c r="A10" s="8" t="s">
        <v>6</v>
      </c>
      <c r="B10" s="8" t="s">
        <v>2</v>
      </c>
      <c r="C10" s="9">
        <v>1963359</v>
      </c>
      <c r="D10" s="9">
        <f t="shared" si="0"/>
        <v>3670757</v>
      </c>
      <c r="E10" s="9">
        <v>1524543</v>
      </c>
      <c r="F10" s="9">
        <v>629037</v>
      </c>
      <c r="G10" s="9">
        <v>667813</v>
      </c>
      <c r="H10" s="9">
        <v>849364</v>
      </c>
      <c r="I10" s="9">
        <f t="shared" si="1"/>
        <v>1296850</v>
      </c>
      <c r="J10" s="14">
        <f t="shared" si="2"/>
        <v>0.6549439025330609</v>
      </c>
      <c r="K10" s="9">
        <f t="shared" si="3"/>
        <v>1517177</v>
      </c>
      <c r="L10" s="10">
        <f>K10/'mapping-Pfal3D7 '!D18</f>
        <v>0.10425428811698867</v>
      </c>
      <c r="M10" s="46"/>
    </row>
    <row r="13" spans="1:14" ht="15.75" x14ac:dyDescent="0.25">
      <c r="A13" s="44" t="s">
        <v>31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4" ht="15.75" x14ac:dyDescent="0.25">
      <c r="A14" s="37" t="s">
        <v>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4" ht="15.75" x14ac:dyDescent="0.25">
      <c r="A15" s="29" t="s">
        <v>30</v>
      </c>
    </row>
  </sheetData>
  <mergeCells count="5">
    <mergeCell ref="A14:L14"/>
    <mergeCell ref="A13:L13"/>
    <mergeCell ref="M3:M4"/>
    <mergeCell ref="M5:M6"/>
    <mergeCell ref="M7:M10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mapping-humanGenome</vt:lpstr>
      <vt:lpstr>mapping-Pfal3D7 </vt:lpstr>
      <vt:lpstr>contacts-afterPCRduplicateElim</vt:lpstr>
      <vt:lpstr>'mapping-Pfal3D7 '!new__2</vt:lpstr>
      <vt:lpstr>'mapping-humanGenome'!new__2_1</vt:lpstr>
      <vt:lpstr>'contacts-afterPCRduplicateElim'!new__4_1</vt:lpstr>
      <vt:lpstr>'mapping-Pfal3D7 '!new__4_1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ferhat</dc:creator>
  <cp:lastModifiedBy>Tara Kulesa</cp:lastModifiedBy>
  <dcterms:created xsi:type="dcterms:W3CDTF">2012-06-15T18:56:06Z</dcterms:created>
  <dcterms:modified xsi:type="dcterms:W3CDTF">2014-03-26T15:26:21Z</dcterms:modified>
</cp:coreProperties>
</file>