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autoCompressPictures="0"/>
  <bookViews>
    <workbookView xWindow="0" yWindow="0" windowWidth="24120" windowHeight="17560"/>
  </bookViews>
  <sheets>
    <sheet name="CBF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3" i="1" l="1"/>
  <c r="G60" i="1"/>
  <c r="D75" i="1"/>
  <c r="P34" i="1"/>
  <c r="G61" i="1"/>
  <c r="D76" i="1"/>
  <c r="L80" i="1"/>
  <c r="P21" i="1"/>
  <c r="G48" i="1"/>
  <c r="E75" i="1"/>
  <c r="P22" i="1"/>
  <c r="G49" i="1"/>
  <c r="E76" i="1"/>
  <c r="L79" i="1"/>
  <c r="L78" i="1"/>
  <c r="E60" i="1"/>
  <c r="D97" i="1"/>
  <c r="E61" i="1"/>
  <c r="D98" i="1"/>
  <c r="H102" i="1"/>
  <c r="E48" i="1"/>
  <c r="E97" i="1"/>
  <c r="E49" i="1"/>
  <c r="E98" i="1"/>
  <c r="H101" i="1"/>
  <c r="H100" i="1"/>
  <c r="P29" i="1"/>
  <c r="E56" i="1"/>
  <c r="D93" i="1"/>
  <c r="P30" i="1"/>
  <c r="E57" i="1"/>
  <c r="D94" i="1"/>
  <c r="G102" i="1"/>
  <c r="P17" i="1"/>
  <c r="E44" i="1"/>
  <c r="E93" i="1"/>
  <c r="P18" i="1"/>
  <c r="E45" i="1"/>
  <c r="E94" i="1"/>
  <c r="G101" i="1"/>
  <c r="P27" i="1"/>
  <c r="E54" i="1"/>
  <c r="D91" i="1"/>
  <c r="P28" i="1"/>
  <c r="E55" i="1"/>
  <c r="D92" i="1"/>
  <c r="F102" i="1"/>
  <c r="P15" i="1"/>
  <c r="E42" i="1"/>
  <c r="E91" i="1"/>
  <c r="P16" i="1"/>
  <c r="E43" i="1"/>
  <c r="E92" i="1"/>
  <c r="F101" i="1"/>
  <c r="P32" i="1"/>
  <c r="E59" i="1"/>
  <c r="D96" i="1"/>
  <c r="E102" i="1"/>
  <c r="P19" i="1"/>
  <c r="E46" i="1"/>
  <c r="E95" i="1"/>
  <c r="P20" i="1"/>
  <c r="E47" i="1"/>
  <c r="E96" i="1"/>
  <c r="E101" i="1"/>
  <c r="P25" i="1"/>
  <c r="E52" i="1"/>
  <c r="D89" i="1"/>
  <c r="P26" i="1"/>
  <c r="E53" i="1"/>
  <c r="D90" i="1"/>
  <c r="D102" i="1"/>
  <c r="P13" i="1"/>
  <c r="E40" i="1"/>
  <c r="E89" i="1"/>
  <c r="P14" i="1"/>
  <c r="E41" i="1"/>
  <c r="E90" i="1"/>
  <c r="D101" i="1"/>
  <c r="P23" i="1"/>
  <c r="E50" i="1"/>
  <c r="D87" i="1"/>
  <c r="P24" i="1"/>
  <c r="E51" i="1"/>
  <c r="D88" i="1"/>
  <c r="C102" i="1"/>
  <c r="P11" i="1"/>
  <c r="E38" i="1"/>
  <c r="E87" i="1"/>
  <c r="P12" i="1"/>
  <c r="E39" i="1"/>
  <c r="E88" i="1"/>
  <c r="C101" i="1"/>
  <c r="G100" i="1"/>
  <c r="F100" i="1"/>
  <c r="E100" i="1"/>
  <c r="D100" i="1"/>
  <c r="C100" i="1"/>
  <c r="G56" i="1"/>
  <c r="D71" i="1"/>
  <c r="G57" i="1"/>
  <c r="D72" i="1"/>
  <c r="K80" i="1"/>
  <c r="G44" i="1"/>
  <c r="E71" i="1"/>
  <c r="G45" i="1"/>
  <c r="E72" i="1"/>
  <c r="K79" i="1"/>
  <c r="K78" i="1"/>
  <c r="G54" i="1"/>
  <c r="D69" i="1"/>
  <c r="G55" i="1"/>
  <c r="D70" i="1"/>
  <c r="I80" i="1"/>
  <c r="I78" i="1"/>
  <c r="G42" i="1"/>
  <c r="E69" i="1"/>
  <c r="G43" i="1"/>
  <c r="E70" i="1"/>
  <c r="I79" i="1"/>
  <c r="G46" i="1"/>
  <c r="E73" i="1"/>
  <c r="G47" i="1"/>
  <c r="E74" i="1"/>
  <c r="H79" i="1"/>
  <c r="G59" i="1"/>
  <c r="D74" i="1"/>
  <c r="G80" i="1"/>
  <c r="G79" i="1"/>
  <c r="G78" i="1"/>
  <c r="G52" i="1"/>
  <c r="D67" i="1"/>
  <c r="G53" i="1"/>
  <c r="D68" i="1"/>
  <c r="F80" i="1"/>
  <c r="G40" i="1"/>
  <c r="E67" i="1"/>
  <c r="G41" i="1"/>
  <c r="E68" i="1"/>
  <c r="F79" i="1"/>
  <c r="E80" i="1"/>
  <c r="E79" i="1"/>
  <c r="G38" i="1"/>
  <c r="E65" i="1"/>
  <c r="G39" i="1"/>
  <c r="E66" i="1"/>
  <c r="D79" i="1"/>
  <c r="G50" i="1"/>
  <c r="D65" i="1"/>
  <c r="G51" i="1"/>
  <c r="D66" i="1"/>
  <c r="D80" i="1"/>
  <c r="C80" i="1"/>
  <c r="C79" i="1"/>
  <c r="K49" i="1"/>
  <c r="I76" i="1"/>
  <c r="K61" i="1"/>
  <c r="H76" i="1"/>
  <c r="K48" i="1"/>
  <c r="I75" i="1"/>
  <c r="K60" i="1"/>
  <c r="H75" i="1"/>
  <c r="K47" i="1"/>
  <c r="I74" i="1"/>
  <c r="K59" i="1"/>
  <c r="H74" i="1"/>
  <c r="K46" i="1"/>
  <c r="I73" i="1"/>
  <c r="K45" i="1"/>
  <c r="I72" i="1"/>
  <c r="K57" i="1"/>
  <c r="H72" i="1"/>
  <c r="K44" i="1"/>
  <c r="I71" i="1"/>
  <c r="K56" i="1"/>
  <c r="H71" i="1"/>
  <c r="K43" i="1"/>
  <c r="I70" i="1"/>
  <c r="K55" i="1"/>
  <c r="H70" i="1"/>
  <c r="K42" i="1"/>
  <c r="I69" i="1"/>
  <c r="K54" i="1"/>
  <c r="H69" i="1"/>
  <c r="K41" i="1"/>
  <c r="I68" i="1"/>
  <c r="K53" i="1"/>
  <c r="H68" i="1"/>
  <c r="K40" i="1"/>
  <c r="I67" i="1"/>
  <c r="K52" i="1"/>
  <c r="H67" i="1"/>
  <c r="K39" i="1"/>
  <c r="I66" i="1"/>
  <c r="K51" i="1"/>
  <c r="H66" i="1"/>
  <c r="K38" i="1"/>
  <c r="I65" i="1"/>
  <c r="K50" i="1"/>
  <c r="H65" i="1"/>
  <c r="N61" i="1"/>
  <c r="M61" i="1"/>
  <c r="L61" i="1"/>
  <c r="J61" i="1"/>
  <c r="I61" i="1"/>
  <c r="H61" i="1"/>
  <c r="F61" i="1"/>
  <c r="N60" i="1"/>
  <c r="M60" i="1"/>
  <c r="L60" i="1"/>
  <c r="J60" i="1"/>
  <c r="I60" i="1"/>
  <c r="H60" i="1"/>
  <c r="F60" i="1"/>
  <c r="N59" i="1"/>
  <c r="M59" i="1"/>
  <c r="L59" i="1"/>
  <c r="J59" i="1"/>
  <c r="I59" i="1"/>
  <c r="H59" i="1"/>
  <c r="F59" i="1"/>
  <c r="N57" i="1"/>
  <c r="M57" i="1"/>
  <c r="L57" i="1"/>
  <c r="J57" i="1"/>
  <c r="I57" i="1"/>
  <c r="H57" i="1"/>
  <c r="F57" i="1"/>
  <c r="N56" i="1"/>
  <c r="M56" i="1"/>
  <c r="L56" i="1"/>
  <c r="J56" i="1"/>
  <c r="I56" i="1"/>
  <c r="H56" i="1"/>
  <c r="F56" i="1"/>
  <c r="N55" i="1"/>
  <c r="M55" i="1"/>
  <c r="L55" i="1"/>
  <c r="J55" i="1"/>
  <c r="I55" i="1"/>
  <c r="H55" i="1"/>
  <c r="F55" i="1"/>
  <c r="N54" i="1"/>
  <c r="M54" i="1"/>
  <c r="L54" i="1"/>
  <c r="J54" i="1"/>
  <c r="I54" i="1"/>
  <c r="H54" i="1"/>
  <c r="F54" i="1"/>
  <c r="N53" i="1"/>
  <c r="M53" i="1"/>
  <c r="L53" i="1"/>
  <c r="J53" i="1"/>
  <c r="I53" i="1"/>
  <c r="H53" i="1"/>
  <c r="F53" i="1"/>
  <c r="N52" i="1"/>
  <c r="D111" i="1"/>
  <c r="M52" i="1"/>
  <c r="L52" i="1"/>
  <c r="J52" i="1"/>
  <c r="I52" i="1"/>
  <c r="H52" i="1"/>
  <c r="F52" i="1"/>
  <c r="N51" i="1"/>
  <c r="M51" i="1"/>
  <c r="L51" i="1"/>
  <c r="J51" i="1"/>
  <c r="I51" i="1"/>
  <c r="H51" i="1"/>
  <c r="F51" i="1"/>
  <c r="N50" i="1"/>
  <c r="M50" i="1"/>
  <c r="L50" i="1"/>
  <c r="J50" i="1"/>
  <c r="I50" i="1"/>
  <c r="H50" i="1"/>
  <c r="F50" i="1"/>
  <c r="N49" i="1"/>
  <c r="M49" i="1"/>
  <c r="L49" i="1"/>
  <c r="J49" i="1"/>
  <c r="I49" i="1"/>
  <c r="H49" i="1"/>
  <c r="F49" i="1"/>
  <c r="N48" i="1"/>
  <c r="M48" i="1"/>
  <c r="L48" i="1"/>
  <c r="J48" i="1"/>
  <c r="I48" i="1"/>
  <c r="H48" i="1"/>
  <c r="F48" i="1"/>
  <c r="N47" i="1"/>
  <c r="M47" i="1"/>
  <c r="L47" i="1"/>
  <c r="J47" i="1"/>
  <c r="I47" i="1"/>
  <c r="H47" i="1"/>
  <c r="F47" i="1"/>
  <c r="N46" i="1"/>
  <c r="M46" i="1"/>
  <c r="L46" i="1"/>
  <c r="J46" i="1"/>
  <c r="I46" i="1"/>
  <c r="H46" i="1"/>
  <c r="F46" i="1"/>
  <c r="N45" i="1"/>
  <c r="M45" i="1"/>
  <c r="L45" i="1"/>
  <c r="J45" i="1"/>
  <c r="I45" i="1"/>
  <c r="H45" i="1"/>
  <c r="F45" i="1"/>
  <c r="N44" i="1"/>
  <c r="E113" i="1"/>
  <c r="M44" i="1"/>
  <c r="L44" i="1"/>
  <c r="J44" i="1"/>
  <c r="I44" i="1"/>
  <c r="H44" i="1"/>
  <c r="F44" i="1"/>
  <c r="N43" i="1"/>
  <c r="M43" i="1"/>
  <c r="L43" i="1"/>
  <c r="J43" i="1"/>
  <c r="I43" i="1"/>
  <c r="H43" i="1"/>
  <c r="F43" i="1"/>
  <c r="N42" i="1"/>
  <c r="M42" i="1"/>
  <c r="L42" i="1"/>
  <c r="J42" i="1"/>
  <c r="I42" i="1"/>
  <c r="H42" i="1"/>
  <c r="F42" i="1"/>
  <c r="N41" i="1"/>
  <c r="M41" i="1"/>
  <c r="L41" i="1"/>
  <c r="J41" i="1"/>
  <c r="I41" i="1"/>
  <c r="H41" i="1"/>
  <c r="F41" i="1"/>
  <c r="N40" i="1"/>
  <c r="M40" i="1"/>
  <c r="L40" i="1"/>
  <c r="J40" i="1"/>
  <c r="I40" i="1"/>
  <c r="H40" i="1"/>
  <c r="F40" i="1"/>
  <c r="N39" i="1"/>
  <c r="M39" i="1"/>
  <c r="L39" i="1"/>
  <c r="J39" i="1"/>
  <c r="I39" i="1"/>
  <c r="H39" i="1"/>
  <c r="F39" i="1"/>
  <c r="N38" i="1"/>
  <c r="M38" i="1"/>
  <c r="L38" i="1"/>
  <c r="J38" i="1"/>
  <c r="I38" i="1"/>
  <c r="H38" i="1"/>
  <c r="F38" i="1"/>
  <c r="D61" i="1"/>
  <c r="D60" i="1"/>
  <c r="D59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P31" i="1"/>
  <c r="P10" i="1"/>
  <c r="P9" i="1"/>
  <c r="D117" i="1"/>
  <c r="D120" i="1"/>
  <c r="D118" i="1"/>
  <c r="D116" i="1"/>
  <c r="D115" i="1"/>
  <c r="D114" i="1"/>
  <c r="D113" i="1"/>
  <c r="D112" i="1"/>
  <c r="D110" i="1"/>
  <c r="D109" i="1"/>
  <c r="E118" i="1"/>
  <c r="E117" i="1"/>
  <c r="E116" i="1"/>
  <c r="E115" i="1"/>
  <c r="E114" i="1"/>
  <c r="E112" i="1"/>
  <c r="E111" i="1"/>
  <c r="E110" i="1"/>
  <c r="E109" i="1"/>
  <c r="D119" i="1"/>
  <c r="E120" i="1"/>
  <c r="E119" i="1"/>
</calcChain>
</file>

<file path=xl/sharedStrings.xml><?xml version="1.0" encoding="utf-8"?>
<sst xmlns="http://schemas.openxmlformats.org/spreadsheetml/2006/main" count="202" uniqueCount="90">
  <si>
    <t>File Name: C:\Documents and Settings\apte\Desktop\Brent Lab\CBF1.7.27.12.rbx</t>
  </si>
  <si>
    <t>Acquisition Date: 27-Jul-2012, 01:25 PM</t>
  </si>
  <si>
    <t>Reader Serial Number: LX10007281403</t>
  </si>
  <si>
    <t>RP1 PMT (Volts): 564.84</t>
  </si>
  <si>
    <t>RP1 Target: 3595</t>
  </si>
  <si>
    <t>Plate ID: 7.27.12 cbf1</t>
  </si>
  <si>
    <t>Well</t>
  </si>
  <si>
    <t>Type</t>
  </si>
  <si>
    <t>Description</t>
  </si>
  <si>
    <t>PHO81 (15)</t>
  </si>
  <si>
    <t>PHO12 (22)</t>
  </si>
  <si>
    <t>TFC1 (29)</t>
  </si>
  <si>
    <t>PHO5 (36)</t>
  </si>
  <si>
    <t>PDA1 (39)</t>
  </si>
  <si>
    <t>CBF1 (47)</t>
  </si>
  <si>
    <t>VTC3 (51)</t>
  </si>
  <si>
    <t>PHO4 (53)</t>
  </si>
  <si>
    <t>PHM6 (55)</t>
  </si>
  <si>
    <t>UBC6 (56)</t>
  </si>
  <si>
    <t>PHO89 (61)</t>
  </si>
  <si>
    <t>A1</t>
  </si>
  <si>
    <t>B</t>
  </si>
  <si>
    <t>B1</t>
  </si>
  <si>
    <t>C1</t>
  </si>
  <si>
    <t>X1</t>
  </si>
  <si>
    <t>cbf1 YPD</t>
  </si>
  <si>
    <t>D1</t>
  </si>
  <si>
    <t>E1</t>
  </si>
  <si>
    <t>X2</t>
  </si>
  <si>
    <t>CBF1 SC+10mM Pi</t>
  </si>
  <si>
    <t>F1</t>
  </si>
  <si>
    <t>G1</t>
  </si>
  <si>
    <t>X3</t>
  </si>
  <si>
    <t>CBF1 Y+SC+10mM Pi</t>
  </si>
  <si>
    <t>H1</t>
  </si>
  <si>
    <t>A2</t>
  </si>
  <si>
    <t>X4</t>
  </si>
  <si>
    <t>CBF1 P+SC+10mM Pi</t>
  </si>
  <si>
    <t>B2</t>
  </si>
  <si>
    <t>C2</t>
  </si>
  <si>
    <t>X5</t>
  </si>
  <si>
    <t>CBF 1/2YPD+1/2SC +10mM Pi</t>
  </si>
  <si>
    <t>D2</t>
  </si>
  <si>
    <t>E2</t>
  </si>
  <si>
    <t>X6</t>
  </si>
  <si>
    <t>CBF YP+SC=10mM Pi</t>
  </si>
  <si>
    <t>F2</t>
  </si>
  <si>
    <t>G2</t>
  </si>
  <si>
    <t>X7</t>
  </si>
  <si>
    <t>WT YPD</t>
  </si>
  <si>
    <t>H2</t>
  </si>
  <si>
    <t>A3</t>
  </si>
  <si>
    <t>X8</t>
  </si>
  <si>
    <t>WT SC+10mM Pi</t>
  </si>
  <si>
    <t>B3</t>
  </si>
  <si>
    <t>C3</t>
  </si>
  <si>
    <t>X9</t>
  </si>
  <si>
    <t>WT Y+SC+10mM Pi</t>
  </si>
  <si>
    <t>D3</t>
  </si>
  <si>
    <t>E3</t>
  </si>
  <si>
    <t>X10</t>
  </si>
  <si>
    <t>WT P+SC+10mM Pi</t>
  </si>
  <si>
    <t>F3</t>
  </si>
  <si>
    <t>G3</t>
  </si>
  <si>
    <t>X11</t>
  </si>
  <si>
    <t>WT 1/2YPD+1/2SC +10mM Pi</t>
  </si>
  <si>
    <t>H3</t>
  </si>
  <si>
    <t>A4</t>
  </si>
  <si>
    <t>X12</t>
  </si>
  <si>
    <t>WT YP+SC=10mM Pi</t>
  </si>
  <si>
    <t>B4</t>
  </si>
  <si>
    <t>PHO5</t>
  </si>
  <si>
    <t>wt</t>
  </si>
  <si>
    <t>cbf1</t>
  </si>
  <si>
    <t>YPD</t>
  </si>
  <si>
    <t>SC+10mM Pi</t>
  </si>
  <si>
    <t>Y+SC+10mM Pi</t>
  </si>
  <si>
    <t>P+SC+10mM Pi</t>
  </si>
  <si>
    <t>1/2YPD+1/2SC +10mM Pi</t>
  </si>
  <si>
    <t>NA</t>
  </si>
  <si>
    <t>YP+SC=10mM Pi</t>
  </si>
  <si>
    <t>PHO11/12</t>
  </si>
  <si>
    <t>PHO89</t>
  </si>
  <si>
    <t>WT</t>
  </si>
  <si>
    <t>N/A</t>
  </si>
  <si>
    <t>YP+SC+10mM Pi</t>
  </si>
  <si>
    <t>WT (CBF1)</t>
  </si>
  <si>
    <t>cbf1Δ</t>
  </si>
  <si>
    <t>Fig. 4A</t>
  </si>
  <si>
    <t>Fig.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</si>
</sst>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FFAF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110583706094"/>
          <c:y val="0.142186086108939"/>
          <c:w val="0.72251968503937"/>
          <c:h val="0.62058690580344"/>
        </c:manualLayout>
      </c:layout>
      <c:lineChart>
        <c:grouping val="standard"/>
        <c:varyColors val="0"/>
        <c:ser>
          <c:idx val="0"/>
          <c:order val="0"/>
          <c:tx>
            <c:v>YPD</c:v>
          </c:tx>
          <c:cat>
            <c:strRef>
              <c:f>'CBF1'!$B$79:$B$80</c:f>
              <c:strCache>
                <c:ptCount val="2"/>
                <c:pt idx="0">
                  <c:v>cbf1Δ</c:v>
                </c:pt>
                <c:pt idx="1">
                  <c:v>WT (CBF1)</c:v>
                </c:pt>
              </c:strCache>
            </c:strRef>
          </c:cat>
          <c:val>
            <c:numRef>
              <c:f>CBF1.7.27.12!$C$79:$C$80</c:f>
              <c:numCache>
                <c:formatCode>General</c:formatCode>
                <c:ptCount val="2"/>
                <c:pt idx="0">
                  <c:v>0.778325337041071</c:v>
                </c:pt>
                <c:pt idx="1">
                  <c:v>1.719267205964858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'CBF1'!$E$78</c:f>
              <c:strCache>
                <c:ptCount val="1"/>
                <c:pt idx="0">
                  <c:v>SC+10mM Pi</c:v>
                </c:pt>
              </c:strCache>
            </c:strRef>
          </c:tx>
          <c:cat>
            <c:strRef>
              <c:f>'CBF1'!$B$79:$B$80</c:f>
              <c:strCache>
                <c:ptCount val="2"/>
                <c:pt idx="0">
                  <c:v>cbf1Δ</c:v>
                </c:pt>
                <c:pt idx="1">
                  <c:v>WT (CBF1)</c:v>
                </c:pt>
              </c:strCache>
            </c:strRef>
          </c:cat>
          <c:val>
            <c:numRef>
              <c:f>'CBF1'!$E$79:$E$80</c:f>
              <c:numCache>
                <c:formatCode>General</c:formatCode>
                <c:ptCount val="2"/>
                <c:pt idx="0">
                  <c:v>0.435587355211407</c:v>
                </c:pt>
                <c:pt idx="1">
                  <c:v>0.144927545662266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806376"/>
        <c:axId val="587545448"/>
      </c:lineChart>
      <c:catAx>
        <c:axId val="550806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587545448"/>
        <c:crosses val="autoZero"/>
        <c:auto val="1"/>
        <c:lblAlgn val="ctr"/>
        <c:lblOffset val="100"/>
        <c:noMultiLvlLbl val="0"/>
      </c:catAx>
      <c:valAx>
        <c:axId val="587545448"/>
        <c:scaling>
          <c:orientation val="minMax"/>
          <c:max val="2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PHO5 </a:t>
                </a:r>
                <a:r>
                  <a:rPr lang="en-US"/>
                  <a:t> RNA (arbitrary units)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80637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4994050743657"/>
          <c:y val="0.430989446631671"/>
          <c:w val="0.286170603674541"/>
          <c:h val="0.138021106736658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effectLst/>
  </c:spPr>
  <c:txPr>
    <a:bodyPr/>
    <a:lstStyle/>
    <a:p>
      <a:pPr>
        <a:defRPr sz="1200">
          <a:latin typeface="Helvetica"/>
          <a:cs typeface="Helvetic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60571111184"/>
          <c:y val="0.132098611827021"/>
          <c:w val="0.744619641294838"/>
          <c:h val="0.665223740414802"/>
        </c:manualLayout>
      </c:layout>
      <c:lineChart>
        <c:grouping val="standard"/>
        <c:varyColors val="0"/>
        <c:ser>
          <c:idx val="0"/>
          <c:order val="0"/>
          <c:tx>
            <c:v>YPD</c:v>
          </c:tx>
          <c:cat>
            <c:strRef>
              <c:f>'CBF1'!$B$79:$B$80</c:f>
              <c:strCache>
                <c:ptCount val="2"/>
                <c:pt idx="0">
                  <c:v>cbf1Δ</c:v>
                </c:pt>
                <c:pt idx="1">
                  <c:v>WT (CBF1)</c:v>
                </c:pt>
              </c:strCache>
            </c:strRef>
          </c:cat>
          <c:val>
            <c:numRef>
              <c:f>'CBF1'!$C$101:$C$102</c:f>
              <c:numCache>
                <c:formatCode>General</c:formatCode>
                <c:ptCount val="2"/>
                <c:pt idx="0">
                  <c:v>2.634679993967611</c:v>
                </c:pt>
                <c:pt idx="1">
                  <c:v>3.414519120024095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'CBF1'!$E$78</c:f>
              <c:strCache>
                <c:ptCount val="1"/>
                <c:pt idx="0">
                  <c:v>SC+10mM Pi</c:v>
                </c:pt>
              </c:strCache>
            </c:strRef>
          </c:tx>
          <c:cat>
            <c:strRef>
              <c:f>'CBF1'!$B$79:$B$80</c:f>
              <c:strCache>
                <c:ptCount val="2"/>
                <c:pt idx="0">
                  <c:v>cbf1Δ</c:v>
                </c:pt>
                <c:pt idx="1">
                  <c:v>WT (CBF1)</c:v>
                </c:pt>
              </c:strCache>
            </c:strRef>
          </c:cat>
          <c:val>
            <c:numRef>
              <c:f>'CBF1'!$D$101:$D$102</c:f>
              <c:numCache>
                <c:formatCode>General</c:formatCode>
                <c:ptCount val="2"/>
                <c:pt idx="0">
                  <c:v>1.050337674080144</c:v>
                </c:pt>
                <c:pt idx="1">
                  <c:v>0.180904122888558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716824"/>
        <c:axId val="565137736"/>
      </c:lineChart>
      <c:catAx>
        <c:axId val="564716824"/>
        <c:scaling>
          <c:orientation val="minMax"/>
        </c:scaling>
        <c:delete val="0"/>
        <c:axPos val="b"/>
        <c:majorTickMark val="out"/>
        <c:minorTickMark val="none"/>
        <c:tickLblPos val="nextTo"/>
        <c:crossAx val="565137736"/>
        <c:crosses val="autoZero"/>
        <c:auto val="1"/>
        <c:lblAlgn val="ctr"/>
        <c:lblOffset val="100"/>
        <c:noMultiLvlLbl val="0"/>
      </c:catAx>
      <c:valAx>
        <c:axId val="565137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PHO11</a:t>
                </a:r>
                <a:r>
                  <a:rPr lang="en-US" i="0"/>
                  <a:t>/</a:t>
                </a:r>
                <a:r>
                  <a:rPr lang="en-US" i="1"/>
                  <a:t>12  </a:t>
                </a:r>
                <a:r>
                  <a:rPr lang="en-US"/>
                  <a:t>RNA (arbitrary units)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64716824"/>
        <c:crosses val="autoZero"/>
        <c:crossBetween val="between"/>
        <c:majorUnit val="1.0"/>
      </c:valAx>
    </c:plotArea>
    <c:legend>
      <c:legendPos val="r"/>
      <c:layout>
        <c:manualLayout>
          <c:xMode val="edge"/>
          <c:yMode val="edge"/>
          <c:x val="0.602718285214348"/>
          <c:y val="0.404050894733907"/>
          <c:w val="0.286170603674541"/>
          <c:h val="0.138021106736658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>
          <a:latin typeface="Helvetica"/>
          <a:cs typeface="Helvetic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396239</xdr:colOff>
      <xdr:row>61</xdr:row>
      <xdr:rowOff>162559</xdr:rowOff>
    </xdr:from>
    <xdr:to>
      <xdr:col>16</xdr:col>
      <xdr:colOff>274319</xdr:colOff>
      <xdr:row>81</xdr:row>
      <xdr:rowOff>162559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71120</xdr:colOff>
      <xdr:row>84</xdr:row>
      <xdr:rowOff>20320</xdr:rowOff>
    </xdr:from>
    <xdr:to>
      <xdr:col>10</xdr:col>
      <xdr:colOff>640080</xdr:colOff>
      <xdr:row>104</xdr:row>
      <xdr:rowOff>20320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0"/>
  <sheetViews>
    <sheetView tabSelected="1" topLeftCell="E70" zoomScale="125" zoomScaleNormal="125" zoomScalePageLayoutView="125" workbookViewId="0">
      <selection activeCell="M85" sqref="M85"/>
    </sheetView>
  </sheetViews>
  <sheetFormatPr baseColWidth="10" defaultColWidth="8.83203125" defaultRowHeight="14" x14ac:dyDescent="0"/>
  <cols>
    <col min="3" max="3" width="21.83203125" customWidth="1"/>
    <col min="4" max="4" width="11.83203125" customWidth="1"/>
    <col min="5" max="5" width="12.1640625" customWidth="1"/>
    <col min="7" max="7" width="17.33203125" customWidth="1"/>
    <col min="16" max="16" width="8.83203125" customWidth="1"/>
  </cols>
  <sheetData>
    <row r="1" spans="1:59">
      <c r="A1" s="1" t="s">
        <v>0</v>
      </c>
    </row>
    <row r="2" spans="1:59">
      <c r="A2" s="1" t="s">
        <v>1</v>
      </c>
    </row>
    <row r="3" spans="1:59">
      <c r="A3" s="1" t="s">
        <v>2</v>
      </c>
    </row>
    <row r="4" spans="1:59">
      <c r="A4" s="1" t="s">
        <v>3</v>
      </c>
    </row>
    <row r="5" spans="1:59">
      <c r="A5" s="1" t="s">
        <v>4</v>
      </c>
    </row>
    <row r="6" spans="1:59">
      <c r="A6" s="1" t="s">
        <v>5</v>
      </c>
    </row>
    <row r="8" spans="1:59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15</v>
      </c>
      <c r="K8" s="1" t="s">
        <v>16</v>
      </c>
      <c r="L8" s="1" t="s">
        <v>17</v>
      </c>
      <c r="M8" s="1" t="s">
        <v>18</v>
      </c>
      <c r="N8" s="1" t="s">
        <v>19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>
      <c r="A9" t="s">
        <v>20</v>
      </c>
      <c r="B9" t="s">
        <v>21</v>
      </c>
      <c r="D9">
        <v>6.5</v>
      </c>
      <c r="E9">
        <v>41</v>
      </c>
      <c r="F9">
        <v>5</v>
      </c>
      <c r="G9">
        <v>12</v>
      </c>
      <c r="H9">
        <v>4</v>
      </c>
      <c r="I9">
        <v>11</v>
      </c>
      <c r="J9">
        <v>5</v>
      </c>
      <c r="K9">
        <v>5</v>
      </c>
      <c r="L9">
        <v>4</v>
      </c>
      <c r="M9">
        <v>5</v>
      </c>
      <c r="N9">
        <v>10</v>
      </c>
      <c r="P9" s="2">
        <f>((H9-AVERAGE(H$9,H$10))*(F9-AVERAGE(F$9,F$10))*(M9-AVERAGE(M$9,M$10)))^(1/3)</f>
        <v>0</v>
      </c>
    </row>
    <row r="10" spans="1:59">
      <c r="A10" t="s">
        <v>22</v>
      </c>
      <c r="B10" t="s">
        <v>21</v>
      </c>
      <c r="D10">
        <v>6</v>
      </c>
      <c r="E10">
        <v>43</v>
      </c>
      <c r="F10">
        <v>4</v>
      </c>
      <c r="G10">
        <v>10</v>
      </c>
      <c r="H10">
        <v>4</v>
      </c>
      <c r="I10">
        <v>5</v>
      </c>
      <c r="J10">
        <v>7</v>
      </c>
      <c r="K10">
        <v>6</v>
      </c>
      <c r="L10">
        <v>4</v>
      </c>
      <c r="M10">
        <v>2</v>
      </c>
      <c r="N10">
        <v>8</v>
      </c>
      <c r="P10" s="2">
        <f>((H10-AVERAGE(H$9,H$10))*(F10-AVERAGE(F$9,F$10))*(M10-AVERAGE(M$9,M$10)))^(1/3)</f>
        <v>0</v>
      </c>
    </row>
    <row r="11" spans="1:59">
      <c r="A11" t="s">
        <v>23</v>
      </c>
      <c r="B11" t="s">
        <v>24</v>
      </c>
      <c r="C11" t="s">
        <v>25</v>
      </c>
      <c r="D11">
        <v>1520</v>
      </c>
      <c r="E11">
        <v>6161.5</v>
      </c>
      <c r="F11">
        <v>413</v>
      </c>
      <c r="G11">
        <v>1803</v>
      </c>
      <c r="H11">
        <v>9562</v>
      </c>
      <c r="I11">
        <v>5</v>
      </c>
      <c r="J11">
        <v>12697</v>
      </c>
      <c r="K11">
        <v>702.5</v>
      </c>
      <c r="L11">
        <v>477.5</v>
      </c>
      <c r="M11">
        <v>3320</v>
      </c>
      <c r="N11">
        <v>1135</v>
      </c>
      <c r="P11" s="2">
        <f>((H11-AVERAGE(H$9,H$10))*(F11-AVERAGE(F$9,F$10))*(M11-AVERAGE(M$9,M$10)))^(1/3)</f>
        <v>2348.2609865324148</v>
      </c>
    </row>
    <row r="12" spans="1:59">
      <c r="A12" t="s">
        <v>26</v>
      </c>
      <c r="B12" t="s">
        <v>24</v>
      </c>
      <c r="C12" t="s">
        <v>25</v>
      </c>
      <c r="D12">
        <v>1728.5</v>
      </c>
      <c r="E12">
        <v>6550</v>
      </c>
      <c r="F12">
        <v>467</v>
      </c>
      <c r="G12">
        <v>1950</v>
      </c>
      <c r="H12">
        <v>9504</v>
      </c>
      <c r="I12">
        <v>4.5</v>
      </c>
      <c r="J12">
        <v>14105</v>
      </c>
      <c r="K12">
        <v>725</v>
      </c>
      <c r="L12">
        <v>486.5</v>
      </c>
      <c r="M12">
        <v>3324</v>
      </c>
      <c r="N12">
        <v>1144</v>
      </c>
      <c r="P12" s="2">
        <f>((H12-AVERAGE(H$9,H$10))*(F12-AVERAGE(F$9,F$10))*(M12-AVERAGE(M$9,M$10)))^(1/3)</f>
        <v>2443.5033699074984</v>
      </c>
    </row>
    <row r="13" spans="1:59">
      <c r="A13" t="s">
        <v>27</v>
      </c>
      <c r="B13" t="s">
        <v>28</v>
      </c>
      <c r="C13" t="s">
        <v>29</v>
      </c>
      <c r="D13">
        <v>1228.5</v>
      </c>
      <c r="E13">
        <v>2505</v>
      </c>
      <c r="F13">
        <v>532</v>
      </c>
      <c r="G13">
        <v>1044.5</v>
      </c>
      <c r="H13">
        <v>8101</v>
      </c>
      <c r="I13">
        <v>5</v>
      </c>
      <c r="J13">
        <v>7116</v>
      </c>
      <c r="K13">
        <v>1140.5</v>
      </c>
      <c r="L13">
        <v>127</v>
      </c>
      <c r="M13">
        <v>3395</v>
      </c>
      <c r="N13">
        <v>3420.5</v>
      </c>
      <c r="P13" s="2">
        <f t="shared" ref="P13:P34" si="0">((H13-AVERAGE(H$9,H$10))*(F13-AVERAGE(F$9,F$10))*(M13-AVERAGE(M$9,M$10)))^(1/3)</f>
        <v>2437.6956081285557</v>
      </c>
    </row>
    <row r="14" spans="1:59">
      <c r="A14" t="s">
        <v>30</v>
      </c>
      <c r="B14" t="s">
        <v>28</v>
      </c>
      <c r="C14" t="s">
        <v>29</v>
      </c>
      <c r="D14">
        <v>1161</v>
      </c>
      <c r="E14">
        <v>2480</v>
      </c>
      <c r="F14">
        <v>500</v>
      </c>
      <c r="G14">
        <v>1011</v>
      </c>
      <c r="H14">
        <v>7613</v>
      </c>
      <c r="I14">
        <v>5</v>
      </c>
      <c r="J14">
        <v>6653</v>
      </c>
      <c r="K14">
        <v>1102.5</v>
      </c>
      <c r="L14">
        <v>119</v>
      </c>
      <c r="M14">
        <v>2969</v>
      </c>
      <c r="N14">
        <v>3256</v>
      </c>
      <c r="P14" s="2">
        <f t="shared" si="0"/>
        <v>2236.0922878855567</v>
      </c>
    </row>
    <row r="15" spans="1:59">
      <c r="A15" t="s">
        <v>31</v>
      </c>
      <c r="B15" t="s">
        <v>32</v>
      </c>
      <c r="C15" t="s">
        <v>33</v>
      </c>
      <c r="D15">
        <v>1206</v>
      </c>
      <c r="E15">
        <v>6683</v>
      </c>
      <c r="F15">
        <v>528.5</v>
      </c>
      <c r="G15">
        <v>1331.5</v>
      </c>
      <c r="H15">
        <v>10620</v>
      </c>
      <c r="I15">
        <v>16</v>
      </c>
      <c r="J15">
        <v>8826</v>
      </c>
      <c r="K15">
        <v>992</v>
      </c>
      <c r="L15">
        <v>476</v>
      </c>
      <c r="M15">
        <v>2934</v>
      </c>
      <c r="N15">
        <v>539.5</v>
      </c>
      <c r="P15" s="2">
        <f t="shared" si="0"/>
        <v>2535.583833927647</v>
      </c>
    </row>
    <row r="16" spans="1:59">
      <c r="A16" t="s">
        <v>34</v>
      </c>
      <c r="B16" t="s">
        <v>32</v>
      </c>
      <c r="C16" t="s">
        <v>33</v>
      </c>
      <c r="D16">
        <v>1117</v>
      </c>
      <c r="E16">
        <v>5792</v>
      </c>
      <c r="F16">
        <v>458</v>
      </c>
      <c r="G16">
        <v>1175</v>
      </c>
      <c r="H16">
        <v>9379</v>
      </c>
      <c r="I16">
        <v>16</v>
      </c>
      <c r="J16">
        <v>8098</v>
      </c>
      <c r="K16">
        <v>894</v>
      </c>
      <c r="L16">
        <v>403.5</v>
      </c>
      <c r="M16">
        <v>2636</v>
      </c>
      <c r="N16">
        <v>438</v>
      </c>
      <c r="P16" s="2">
        <f t="shared" si="0"/>
        <v>2236.8609225257896</v>
      </c>
    </row>
    <row r="17" spans="1:16">
      <c r="A17" t="s">
        <v>35</v>
      </c>
      <c r="B17" t="s">
        <v>36</v>
      </c>
      <c r="C17" t="s">
        <v>37</v>
      </c>
      <c r="D17">
        <v>563</v>
      </c>
      <c r="E17">
        <v>1432</v>
      </c>
      <c r="F17">
        <v>368.5</v>
      </c>
      <c r="G17">
        <v>617.5</v>
      </c>
      <c r="H17">
        <v>8778</v>
      </c>
      <c r="I17">
        <v>3</v>
      </c>
      <c r="J17">
        <v>1814</v>
      </c>
      <c r="K17">
        <v>654</v>
      </c>
      <c r="L17">
        <v>46.5</v>
      </c>
      <c r="M17">
        <v>2314</v>
      </c>
      <c r="N17">
        <v>85</v>
      </c>
      <c r="P17" s="2">
        <f t="shared" si="0"/>
        <v>1946.8612250941608</v>
      </c>
    </row>
    <row r="18" spans="1:16">
      <c r="A18" t="s">
        <v>38</v>
      </c>
      <c r="B18" t="s">
        <v>36</v>
      </c>
      <c r="C18" t="s">
        <v>37</v>
      </c>
      <c r="D18">
        <v>678</v>
      </c>
      <c r="E18">
        <v>1337</v>
      </c>
      <c r="F18">
        <v>371</v>
      </c>
      <c r="G18">
        <v>779</v>
      </c>
      <c r="H18">
        <v>9009</v>
      </c>
      <c r="I18">
        <v>4</v>
      </c>
      <c r="J18">
        <v>1980.5</v>
      </c>
      <c r="K18">
        <v>654</v>
      </c>
      <c r="L18">
        <v>47</v>
      </c>
      <c r="M18">
        <v>2317.5</v>
      </c>
      <c r="N18">
        <v>77</v>
      </c>
      <c r="P18" s="2">
        <f t="shared" si="0"/>
        <v>1969.2779444728553</v>
      </c>
    </row>
    <row r="19" spans="1:16">
      <c r="A19" t="s">
        <v>39</v>
      </c>
      <c r="B19" t="s">
        <v>40</v>
      </c>
      <c r="C19" t="s">
        <v>41</v>
      </c>
      <c r="D19">
        <v>1187</v>
      </c>
      <c r="E19">
        <v>2260</v>
      </c>
      <c r="F19">
        <v>642</v>
      </c>
      <c r="G19">
        <v>397.5</v>
      </c>
      <c r="H19">
        <v>11621</v>
      </c>
      <c r="I19">
        <v>9</v>
      </c>
      <c r="J19">
        <v>5930</v>
      </c>
      <c r="K19">
        <v>1135</v>
      </c>
      <c r="L19">
        <v>109</v>
      </c>
      <c r="M19">
        <v>3864</v>
      </c>
      <c r="N19">
        <v>3430</v>
      </c>
      <c r="P19" s="2">
        <f t="shared" si="0"/>
        <v>3057.7777188256009</v>
      </c>
    </row>
    <row r="20" spans="1:16">
      <c r="A20" t="s">
        <v>42</v>
      </c>
      <c r="B20" t="s">
        <v>40</v>
      </c>
      <c r="C20" t="s">
        <v>41</v>
      </c>
      <c r="D20">
        <v>1278</v>
      </c>
      <c r="E20">
        <v>2284</v>
      </c>
      <c r="F20">
        <v>550.5</v>
      </c>
      <c r="G20">
        <v>363</v>
      </c>
      <c r="H20">
        <v>11418</v>
      </c>
      <c r="I20">
        <v>9.5</v>
      </c>
      <c r="J20">
        <v>6016</v>
      </c>
      <c r="K20">
        <v>1093</v>
      </c>
      <c r="L20">
        <v>109</v>
      </c>
      <c r="M20">
        <v>3858.5</v>
      </c>
      <c r="N20">
        <v>3422</v>
      </c>
      <c r="P20" s="2">
        <f t="shared" si="0"/>
        <v>2885.4815236120144</v>
      </c>
    </row>
    <row r="21" spans="1:16">
      <c r="A21" t="s">
        <v>43</v>
      </c>
      <c r="B21" t="s">
        <v>44</v>
      </c>
      <c r="C21" t="s">
        <v>45</v>
      </c>
      <c r="D21">
        <v>992</v>
      </c>
      <c r="E21">
        <v>3886</v>
      </c>
      <c r="F21">
        <v>493.5</v>
      </c>
      <c r="G21">
        <v>886</v>
      </c>
      <c r="H21">
        <v>9817</v>
      </c>
      <c r="I21">
        <v>17</v>
      </c>
      <c r="J21">
        <v>6648</v>
      </c>
      <c r="K21">
        <v>1005.5</v>
      </c>
      <c r="L21">
        <v>258</v>
      </c>
      <c r="M21">
        <v>2866</v>
      </c>
      <c r="N21">
        <v>377</v>
      </c>
      <c r="P21" s="2">
        <f t="shared" si="0"/>
        <v>2394.8889735739085</v>
      </c>
    </row>
    <row r="22" spans="1:16">
      <c r="A22" t="s">
        <v>46</v>
      </c>
      <c r="B22" t="s">
        <v>44</v>
      </c>
      <c r="C22" t="s">
        <v>45</v>
      </c>
      <c r="D22">
        <v>932.5</v>
      </c>
      <c r="E22">
        <v>3749</v>
      </c>
      <c r="F22">
        <v>490</v>
      </c>
      <c r="G22">
        <v>852</v>
      </c>
      <c r="H22">
        <v>9356</v>
      </c>
      <c r="I22">
        <v>18.5</v>
      </c>
      <c r="J22">
        <v>6129</v>
      </c>
      <c r="K22">
        <v>905</v>
      </c>
      <c r="L22">
        <v>252</v>
      </c>
      <c r="M22">
        <v>2734</v>
      </c>
      <c r="N22">
        <v>370</v>
      </c>
      <c r="P22" s="2">
        <f t="shared" si="0"/>
        <v>2314.4366846800017</v>
      </c>
    </row>
    <row r="23" spans="1:16">
      <c r="A23" t="s">
        <v>47</v>
      </c>
      <c r="B23" t="s">
        <v>48</v>
      </c>
      <c r="C23" t="s">
        <v>49</v>
      </c>
      <c r="D23">
        <v>3098</v>
      </c>
      <c r="E23">
        <v>10265</v>
      </c>
      <c r="F23">
        <v>640</v>
      </c>
      <c r="G23">
        <v>5099</v>
      </c>
      <c r="H23">
        <v>9435</v>
      </c>
      <c r="I23">
        <v>2110</v>
      </c>
      <c r="J23">
        <v>16493</v>
      </c>
      <c r="K23">
        <v>1433.5</v>
      </c>
      <c r="L23">
        <v>537</v>
      </c>
      <c r="M23">
        <v>4575</v>
      </c>
      <c r="N23">
        <v>288.5</v>
      </c>
      <c r="P23" s="2">
        <f t="shared" si="0"/>
        <v>3014.6993544611587</v>
      </c>
    </row>
    <row r="24" spans="1:16">
      <c r="A24" t="s">
        <v>50</v>
      </c>
      <c r="B24" t="s">
        <v>48</v>
      </c>
      <c r="C24" t="s">
        <v>49</v>
      </c>
      <c r="D24">
        <v>3111</v>
      </c>
      <c r="E24">
        <v>9823</v>
      </c>
      <c r="F24">
        <v>592</v>
      </c>
      <c r="G24">
        <v>4992</v>
      </c>
      <c r="H24">
        <v>8970</v>
      </c>
      <c r="I24">
        <v>2109.5</v>
      </c>
      <c r="J24">
        <v>15967.5</v>
      </c>
      <c r="K24">
        <v>1370</v>
      </c>
      <c r="L24">
        <v>474.5</v>
      </c>
      <c r="M24">
        <v>4375</v>
      </c>
      <c r="N24">
        <v>278</v>
      </c>
      <c r="P24" s="2">
        <f t="shared" si="0"/>
        <v>2844.9787665861295</v>
      </c>
    </row>
    <row r="25" spans="1:16">
      <c r="A25" t="s">
        <v>51</v>
      </c>
      <c r="B25" t="s">
        <v>52</v>
      </c>
      <c r="C25" t="s">
        <v>53</v>
      </c>
      <c r="D25">
        <v>699.5</v>
      </c>
      <c r="E25">
        <v>436</v>
      </c>
      <c r="F25">
        <v>506.5</v>
      </c>
      <c r="G25">
        <v>316.5</v>
      </c>
      <c r="H25">
        <v>7229</v>
      </c>
      <c r="I25">
        <v>1512</v>
      </c>
      <c r="J25">
        <v>2696</v>
      </c>
      <c r="K25">
        <v>1061</v>
      </c>
      <c r="L25">
        <v>26</v>
      </c>
      <c r="M25">
        <v>3095</v>
      </c>
      <c r="N25">
        <v>2103</v>
      </c>
      <c r="P25" s="2">
        <f t="shared" si="0"/>
        <v>2238.2242999106033</v>
      </c>
    </row>
    <row r="26" spans="1:16">
      <c r="A26" t="s">
        <v>54</v>
      </c>
      <c r="B26" t="s">
        <v>52</v>
      </c>
      <c r="C26" t="s">
        <v>53</v>
      </c>
      <c r="D26">
        <v>672</v>
      </c>
      <c r="E26">
        <v>469</v>
      </c>
      <c r="F26">
        <v>533</v>
      </c>
      <c r="G26">
        <v>363.5</v>
      </c>
      <c r="H26">
        <v>7146</v>
      </c>
      <c r="I26">
        <v>1517</v>
      </c>
      <c r="J26">
        <v>2762</v>
      </c>
      <c r="K26">
        <v>1085</v>
      </c>
      <c r="L26">
        <v>28.5</v>
      </c>
      <c r="M26">
        <v>3220.5</v>
      </c>
      <c r="N26">
        <v>2212</v>
      </c>
      <c r="P26" s="2">
        <f t="shared" si="0"/>
        <v>2298.468905309242</v>
      </c>
    </row>
    <row r="27" spans="1:16">
      <c r="A27" t="s">
        <v>55</v>
      </c>
      <c r="B27" t="s">
        <v>56</v>
      </c>
      <c r="C27" t="s">
        <v>57</v>
      </c>
      <c r="D27">
        <v>460</v>
      </c>
      <c r="E27">
        <v>246</v>
      </c>
      <c r="F27">
        <v>376</v>
      </c>
      <c r="G27">
        <v>352</v>
      </c>
      <c r="H27">
        <v>5914</v>
      </c>
      <c r="I27">
        <v>954.5</v>
      </c>
      <c r="J27">
        <v>675</v>
      </c>
      <c r="K27">
        <v>924</v>
      </c>
      <c r="L27">
        <v>27</v>
      </c>
      <c r="M27">
        <v>2644</v>
      </c>
      <c r="N27">
        <v>21</v>
      </c>
      <c r="P27" s="2">
        <f t="shared" si="0"/>
        <v>1796.4321696588822</v>
      </c>
    </row>
    <row r="28" spans="1:16">
      <c r="A28" t="s">
        <v>58</v>
      </c>
      <c r="B28" t="s">
        <v>56</v>
      </c>
      <c r="C28" t="s">
        <v>57</v>
      </c>
      <c r="D28">
        <v>418</v>
      </c>
      <c r="E28">
        <v>213.5</v>
      </c>
      <c r="F28">
        <v>356.5</v>
      </c>
      <c r="G28">
        <v>360</v>
      </c>
      <c r="H28">
        <v>5610</v>
      </c>
      <c r="I28">
        <v>966</v>
      </c>
      <c r="J28">
        <v>668</v>
      </c>
      <c r="K28">
        <v>902.5</v>
      </c>
      <c r="L28">
        <v>24</v>
      </c>
      <c r="M28">
        <v>2401</v>
      </c>
      <c r="N28">
        <v>23</v>
      </c>
      <c r="P28" s="2">
        <f t="shared" si="0"/>
        <v>1678.7452270788394</v>
      </c>
    </row>
    <row r="29" spans="1:16">
      <c r="A29" t="s">
        <v>59</v>
      </c>
      <c r="B29" t="s">
        <v>60</v>
      </c>
      <c r="C29" t="s">
        <v>61</v>
      </c>
      <c r="D29">
        <v>927.5</v>
      </c>
      <c r="E29">
        <v>1592</v>
      </c>
      <c r="F29">
        <v>833</v>
      </c>
      <c r="G29">
        <v>526</v>
      </c>
      <c r="H29">
        <v>15143</v>
      </c>
      <c r="I29">
        <v>2314</v>
      </c>
      <c r="J29">
        <v>3528</v>
      </c>
      <c r="K29">
        <v>1731</v>
      </c>
      <c r="L29">
        <v>79</v>
      </c>
      <c r="M29">
        <v>5936</v>
      </c>
      <c r="N29">
        <v>1154</v>
      </c>
      <c r="P29" s="2">
        <f t="shared" si="0"/>
        <v>4206.0634143407206</v>
      </c>
    </row>
    <row r="30" spans="1:16">
      <c r="A30" t="s">
        <v>62</v>
      </c>
      <c r="B30" t="s">
        <v>60</v>
      </c>
      <c r="C30" t="s">
        <v>61</v>
      </c>
      <c r="D30">
        <v>899.5</v>
      </c>
      <c r="E30">
        <v>1631</v>
      </c>
      <c r="F30">
        <v>684</v>
      </c>
      <c r="G30">
        <v>550.5</v>
      </c>
      <c r="H30">
        <v>14045</v>
      </c>
      <c r="I30">
        <v>2342.5</v>
      </c>
      <c r="J30">
        <v>3231</v>
      </c>
      <c r="K30">
        <v>1722</v>
      </c>
      <c r="L30">
        <v>69</v>
      </c>
      <c r="M30">
        <v>5370.5</v>
      </c>
      <c r="N30">
        <v>1166</v>
      </c>
      <c r="P30" s="2">
        <f t="shared" si="0"/>
        <v>3713.4111055118606</v>
      </c>
    </row>
    <row r="31" spans="1:16">
      <c r="A31" t="s">
        <v>63</v>
      </c>
      <c r="B31" t="s">
        <v>64</v>
      </c>
      <c r="C31" t="s">
        <v>65</v>
      </c>
      <c r="D31">
        <v>7</v>
      </c>
      <c r="E31">
        <v>56</v>
      </c>
      <c r="F31">
        <v>8</v>
      </c>
      <c r="G31">
        <v>51</v>
      </c>
      <c r="H31">
        <v>5</v>
      </c>
      <c r="I31">
        <v>9</v>
      </c>
      <c r="J31">
        <v>9.5</v>
      </c>
      <c r="K31">
        <v>7</v>
      </c>
      <c r="L31">
        <v>6</v>
      </c>
      <c r="M31">
        <v>8</v>
      </c>
      <c r="N31">
        <v>13</v>
      </c>
      <c r="P31" s="2">
        <f t="shared" si="0"/>
        <v>2.5066489674822923</v>
      </c>
    </row>
    <row r="32" spans="1:16">
      <c r="A32" t="s">
        <v>66</v>
      </c>
      <c r="B32" t="s">
        <v>64</v>
      </c>
      <c r="C32" t="s">
        <v>65</v>
      </c>
      <c r="D32">
        <v>2017.5</v>
      </c>
      <c r="E32">
        <v>5760</v>
      </c>
      <c r="F32">
        <v>604.5</v>
      </c>
      <c r="G32">
        <v>2415</v>
      </c>
      <c r="H32">
        <v>10494.5</v>
      </c>
      <c r="I32">
        <v>1881.5</v>
      </c>
      <c r="J32">
        <v>9226.5</v>
      </c>
      <c r="K32">
        <v>1548</v>
      </c>
      <c r="L32">
        <v>195</v>
      </c>
      <c r="M32">
        <v>3937</v>
      </c>
      <c r="N32">
        <v>133.5</v>
      </c>
      <c r="P32" s="2">
        <f t="shared" si="0"/>
        <v>2914.5769838671736</v>
      </c>
    </row>
    <row r="33" spans="1:16">
      <c r="A33" t="s">
        <v>67</v>
      </c>
      <c r="B33" t="s">
        <v>68</v>
      </c>
      <c r="C33" t="s">
        <v>69</v>
      </c>
      <c r="D33">
        <v>1381.5</v>
      </c>
      <c r="E33">
        <v>1921</v>
      </c>
      <c r="F33">
        <v>491</v>
      </c>
      <c r="G33">
        <v>975</v>
      </c>
      <c r="H33">
        <v>8624</v>
      </c>
      <c r="I33">
        <v>1215</v>
      </c>
      <c r="J33">
        <v>5187</v>
      </c>
      <c r="K33">
        <v>1182</v>
      </c>
      <c r="L33">
        <v>94</v>
      </c>
      <c r="M33">
        <v>3610</v>
      </c>
      <c r="N33">
        <v>60</v>
      </c>
      <c r="P33" s="2">
        <f t="shared" si="0"/>
        <v>2473.0070189307221</v>
      </c>
    </row>
    <row r="34" spans="1:16">
      <c r="A34" t="s">
        <v>70</v>
      </c>
      <c r="B34" t="s">
        <v>68</v>
      </c>
      <c r="C34" t="s">
        <v>69</v>
      </c>
      <c r="D34">
        <v>1345.5</v>
      </c>
      <c r="E34">
        <v>2070</v>
      </c>
      <c r="F34">
        <v>506</v>
      </c>
      <c r="G34">
        <v>1004.5</v>
      </c>
      <c r="H34">
        <v>8584</v>
      </c>
      <c r="I34">
        <v>1312</v>
      </c>
      <c r="J34">
        <v>5299</v>
      </c>
      <c r="K34">
        <v>1203</v>
      </c>
      <c r="L34">
        <v>105</v>
      </c>
      <c r="M34">
        <v>3670</v>
      </c>
      <c r="N34">
        <v>63</v>
      </c>
      <c r="P34" s="2">
        <f t="shared" si="0"/>
        <v>2508.052586756573</v>
      </c>
    </row>
    <row r="37" spans="1:16">
      <c r="D37" s="1" t="s">
        <v>9</v>
      </c>
      <c r="E37" s="1" t="s">
        <v>10</v>
      </c>
      <c r="F37" s="1" t="s">
        <v>11</v>
      </c>
      <c r="G37" s="1" t="s">
        <v>12</v>
      </c>
      <c r="H37" s="1" t="s">
        <v>13</v>
      </c>
      <c r="I37" s="1" t="s">
        <v>14</v>
      </c>
      <c r="J37" s="1" t="s">
        <v>15</v>
      </c>
      <c r="K37" s="1" t="s">
        <v>16</v>
      </c>
      <c r="L37" s="1" t="s">
        <v>17</v>
      </c>
      <c r="M37" s="1" t="s">
        <v>18</v>
      </c>
      <c r="N37" s="1" t="s">
        <v>19</v>
      </c>
    </row>
    <row r="38" spans="1:16">
      <c r="C38" t="s">
        <v>25</v>
      </c>
      <c r="D38" s="2">
        <f>(D11-AVERAGE(D$9,D$10))/$P11</f>
        <v>0.64462596307716868</v>
      </c>
      <c r="E38" s="2">
        <f>(E11-AVERAGE(E$9,E$10))/$P11</f>
        <v>2.6059709866561409</v>
      </c>
      <c r="F38" s="2">
        <f t="shared" ref="F38:N38" si="1">(F11-AVERAGE(F$9,F$10))/$P11</f>
        <v>0.17395851753395433</v>
      </c>
      <c r="G38" s="2">
        <f t="shared" si="1"/>
        <v>0.76311790311100658</v>
      </c>
      <c r="H38" s="2">
        <f t="shared" si="1"/>
        <v>4.0702460479547993</v>
      </c>
      <c r="I38" s="2">
        <f t="shared" si="1"/>
        <v>-1.2775411324403012E-3</v>
      </c>
      <c r="J38" s="2">
        <f t="shared" si="1"/>
        <v>5.404424837266621</v>
      </c>
      <c r="K38" s="2">
        <f t="shared" si="1"/>
        <v>0.29681538977029664</v>
      </c>
      <c r="L38" s="2">
        <f t="shared" si="1"/>
        <v>0.2016385754034942</v>
      </c>
      <c r="M38" s="2">
        <f t="shared" si="1"/>
        <v>1.4123217219127528</v>
      </c>
      <c r="N38" s="2">
        <f t="shared" si="1"/>
        <v>0.47950377170925973</v>
      </c>
    </row>
    <row r="39" spans="1:16">
      <c r="C39" t="s">
        <v>25</v>
      </c>
      <c r="D39" s="2">
        <f>(D12-AVERAGE(D$9,D$10))/$P12</f>
        <v>0.70482816648016233</v>
      </c>
      <c r="E39" s="2">
        <f t="shared" ref="E39:N61" si="2">(E12-AVERAGE(E$9,E$10))/$P12</f>
        <v>2.6633890012790804</v>
      </c>
      <c r="F39" s="2">
        <f t="shared" si="2"/>
        <v>0.18927741442710122</v>
      </c>
      <c r="G39" s="2">
        <f t="shared" si="2"/>
        <v>0.79353277097113362</v>
      </c>
      <c r="H39" s="2">
        <f t="shared" si="2"/>
        <v>3.8878604044485656</v>
      </c>
      <c r="I39" s="2">
        <f t="shared" si="2"/>
        <v>-1.4323696226915769E-3</v>
      </c>
      <c r="J39" s="2">
        <f t="shared" si="2"/>
        <v>5.7699940886652978</v>
      </c>
      <c r="K39" s="2">
        <f t="shared" si="2"/>
        <v>0.2944542695790256</v>
      </c>
      <c r="L39" s="2">
        <f t="shared" si="2"/>
        <v>0.19746238369962452</v>
      </c>
      <c r="M39" s="2">
        <f t="shared" si="2"/>
        <v>1.3589095234706803</v>
      </c>
      <c r="N39" s="2">
        <f t="shared" si="2"/>
        <v>0.46449700621569706</v>
      </c>
    </row>
    <row r="40" spans="1:16">
      <c r="C40" t="s">
        <v>29</v>
      </c>
      <c r="D40" s="2">
        <f>(D13-AVERAGE(D$9,D$10))/$P13</f>
        <v>0.50139566069052155</v>
      </c>
      <c r="E40" s="2">
        <f t="shared" si="2"/>
        <v>1.0103804559466187</v>
      </c>
      <c r="F40" s="2">
        <f t="shared" si="2"/>
        <v>0.2163928909914094</v>
      </c>
      <c r="G40" s="2">
        <f t="shared" si="2"/>
        <v>0.42396597694714999</v>
      </c>
      <c r="H40" s="2">
        <f t="shared" si="2"/>
        <v>3.3215795987818804</v>
      </c>
      <c r="I40" s="2">
        <f t="shared" si="2"/>
        <v>-1.2306704700933235E-3</v>
      </c>
      <c r="J40" s="2">
        <f t="shared" si="2"/>
        <v>2.916689014121177</v>
      </c>
      <c r="K40" s="2">
        <f t="shared" si="2"/>
        <v>0.46560366118530744</v>
      </c>
      <c r="L40" s="2">
        <f t="shared" si="2"/>
        <v>5.0457489273826268E-2</v>
      </c>
      <c r="M40" s="2">
        <f t="shared" si="2"/>
        <v>1.3912729664405024</v>
      </c>
      <c r="N40" s="2">
        <f t="shared" si="2"/>
        <v>1.3994774362411244</v>
      </c>
    </row>
    <row r="41" spans="1:16">
      <c r="C41" t="s">
        <v>29</v>
      </c>
      <c r="D41" s="2">
        <f t="shared" ref="D41:D61" si="3">(D14-AVERAGE(D$9,D$10))/$P14</f>
        <v>0.51641428498102315</v>
      </c>
      <c r="E41" s="2">
        <f t="shared" si="2"/>
        <v>1.0902948922136693</v>
      </c>
      <c r="F41" s="2">
        <f t="shared" si="2"/>
        <v>0.22159192743719158</v>
      </c>
      <c r="G41" s="2">
        <f t="shared" si="2"/>
        <v>0.44720873347566414</v>
      </c>
      <c r="H41" s="2">
        <f t="shared" si="2"/>
        <v>3.4028112530163286</v>
      </c>
      <c r="I41" s="2">
        <f t="shared" si="2"/>
        <v>-1.3416262004269923E-3</v>
      </c>
      <c r="J41" s="2">
        <f t="shared" si="2"/>
        <v>2.9725964514127394</v>
      </c>
      <c r="K41" s="2">
        <f t="shared" si="2"/>
        <v>0.49058798062280357</v>
      </c>
      <c r="L41" s="2">
        <f t="shared" si="2"/>
        <v>5.1429004349701379E-2</v>
      </c>
      <c r="M41" s="2">
        <f t="shared" si="2"/>
        <v>1.326197499122082</v>
      </c>
      <c r="N41" s="2">
        <f t="shared" si="2"/>
        <v>1.4520867575954814</v>
      </c>
    </row>
    <row r="42" spans="1:16">
      <c r="C42" t="s">
        <v>33</v>
      </c>
      <c r="D42" s="2">
        <f t="shared" si="3"/>
        <v>0.47316518742019831</v>
      </c>
      <c r="E42" s="2">
        <f t="shared" si="2"/>
        <v>2.6191206581850692</v>
      </c>
      <c r="F42" s="2">
        <f t="shared" si="2"/>
        <v>0.20665851903161817</v>
      </c>
      <c r="G42" s="2">
        <f t="shared" si="2"/>
        <v>0.52078735568941181</v>
      </c>
      <c r="H42" s="2">
        <f t="shared" si="2"/>
        <v>4.1868069428237753</v>
      </c>
      <c r="I42" s="2">
        <f t="shared" si="2"/>
        <v>3.1550918936124909E-3</v>
      </c>
      <c r="J42" s="2">
        <f t="shared" si="2"/>
        <v>3.4784888127077713</v>
      </c>
      <c r="K42" s="2">
        <f t="shared" si="2"/>
        <v>0.38906226913109032</v>
      </c>
      <c r="L42" s="2">
        <f t="shared" si="2"/>
        <v>0.18615042172313698</v>
      </c>
      <c r="M42" s="2">
        <f t="shared" si="2"/>
        <v>1.1557495992789257</v>
      </c>
      <c r="N42" s="2">
        <f t="shared" si="2"/>
        <v>0.20922203119517832</v>
      </c>
    </row>
    <row r="43" spans="1:16">
      <c r="C43" t="s">
        <v>33</v>
      </c>
      <c r="D43" s="2">
        <f t="shared" si="3"/>
        <v>0.49656641090845188</v>
      </c>
      <c r="E43" s="2">
        <f t="shared" si="2"/>
        <v>2.5705666105996832</v>
      </c>
      <c r="F43" s="2">
        <f t="shared" si="2"/>
        <v>0.20273947094034026</v>
      </c>
      <c r="G43" s="2">
        <f t="shared" si="2"/>
        <v>0.52037209299791853</v>
      </c>
      <c r="H43" s="2">
        <f t="shared" si="2"/>
        <v>4.1911412129342667</v>
      </c>
      <c r="I43" s="2">
        <f t="shared" si="2"/>
        <v>3.5764405017039073E-3</v>
      </c>
      <c r="J43" s="2">
        <f t="shared" si="2"/>
        <v>3.617569567473502</v>
      </c>
      <c r="K43" s="2">
        <f t="shared" si="2"/>
        <v>0.39720842322049021</v>
      </c>
      <c r="L43" s="2">
        <f t="shared" si="2"/>
        <v>0.17859849755383886</v>
      </c>
      <c r="M43" s="2">
        <f t="shared" si="2"/>
        <v>1.1768724525919421</v>
      </c>
      <c r="N43" s="2">
        <f t="shared" si="2"/>
        <v>0.19178662190387202</v>
      </c>
    </row>
    <row r="44" spans="1:16">
      <c r="C44" t="s">
        <v>37</v>
      </c>
      <c r="D44" s="2">
        <f t="shared" si="3"/>
        <v>0.2859731309164435</v>
      </c>
      <c r="E44" s="2">
        <f t="shared" si="2"/>
        <v>0.71396973861491952</v>
      </c>
      <c r="F44" s="2">
        <f t="shared" si="2"/>
        <v>0.18696761500419476</v>
      </c>
      <c r="G44" s="2">
        <f t="shared" si="2"/>
        <v>0.31152708379132998</v>
      </c>
      <c r="H44" s="2">
        <f t="shared" si="2"/>
        <v>4.5067413572714417</v>
      </c>
      <c r="I44" s="2">
        <f t="shared" si="2"/>
        <v>-2.5682364698378399E-3</v>
      </c>
      <c r="J44" s="2">
        <f t="shared" si="2"/>
        <v>0.92867430749336299</v>
      </c>
      <c r="K44" s="2">
        <f t="shared" si="2"/>
        <v>0.33310027013796784</v>
      </c>
      <c r="L44" s="2">
        <f t="shared" si="2"/>
        <v>2.1830009993621641E-2</v>
      </c>
      <c r="M44" s="2">
        <f t="shared" si="2"/>
        <v>1.1867820727120659</v>
      </c>
      <c r="N44" s="2">
        <f t="shared" si="2"/>
        <v>3.9037194341535172E-2</v>
      </c>
    </row>
    <row r="45" spans="1:16">
      <c r="C45" t="s">
        <v>37</v>
      </c>
      <c r="D45" s="2">
        <f t="shared" si="3"/>
        <v>0.34111487506646343</v>
      </c>
      <c r="E45" s="2">
        <f t="shared" si="2"/>
        <v>0.65760143388324555</v>
      </c>
      <c r="F45" s="2">
        <f t="shared" si="2"/>
        <v>0.18610882279398416</v>
      </c>
      <c r="G45" s="2">
        <f t="shared" si="2"/>
        <v>0.38999065731454252</v>
      </c>
      <c r="H45" s="2">
        <f t="shared" si="2"/>
        <v>4.5727420170800199</v>
      </c>
      <c r="I45" s="2">
        <f t="shared" si="2"/>
        <v>-2.0312013401799088E-3</v>
      </c>
      <c r="J45" s="2">
        <f t="shared" si="2"/>
        <v>1.0026517615463075</v>
      </c>
      <c r="K45" s="2">
        <f t="shared" si="2"/>
        <v>0.32930851727666771</v>
      </c>
      <c r="L45" s="2">
        <f t="shared" si="2"/>
        <v>2.1835414406934022E-2</v>
      </c>
      <c r="M45" s="2">
        <f t="shared" si="2"/>
        <v>1.1750499752940773</v>
      </c>
      <c r="N45" s="2">
        <f t="shared" si="2"/>
        <v>3.453042278305845E-2</v>
      </c>
    </row>
    <row r="46" spans="1:16">
      <c r="C46" t="s">
        <v>41</v>
      </c>
      <c r="D46" s="2">
        <f t="shared" si="3"/>
        <v>0.38614644639816725</v>
      </c>
      <c r="E46" s="2">
        <f t="shared" si="2"/>
        <v>0.72536338607760742</v>
      </c>
      <c r="F46" s="2">
        <f t="shared" si="2"/>
        <v>0.20848474239155759</v>
      </c>
      <c r="G46" s="2">
        <f t="shared" si="2"/>
        <v>0.12639898499503843</v>
      </c>
      <c r="H46" s="2">
        <f t="shared" si="2"/>
        <v>3.7991643174317247</v>
      </c>
      <c r="I46" s="2">
        <f t="shared" si="2"/>
        <v>3.2703489002597265E-4</v>
      </c>
      <c r="J46" s="2">
        <f t="shared" si="2"/>
        <v>1.9373546885138622</v>
      </c>
      <c r="K46" s="2">
        <f t="shared" si="2"/>
        <v>0.36938590828433615</v>
      </c>
      <c r="L46" s="2">
        <f t="shared" si="2"/>
        <v>3.4338663452727132E-2</v>
      </c>
      <c r="M46" s="2">
        <f t="shared" si="2"/>
        <v>1.2625181929452676</v>
      </c>
      <c r="N46" s="2">
        <f t="shared" si="2"/>
        <v>1.1187863587788525</v>
      </c>
    </row>
    <row r="47" spans="1:16">
      <c r="C47" t="s">
        <v>41</v>
      </c>
      <c r="D47" s="2">
        <f t="shared" si="3"/>
        <v>0.44074099577253129</v>
      </c>
      <c r="E47" s="2">
        <f t="shared" si="2"/>
        <v>0.77699336545863196</v>
      </c>
      <c r="F47" s="2">
        <f t="shared" si="2"/>
        <v>0.18922318355950626</v>
      </c>
      <c r="G47" s="2">
        <f t="shared" si="2"/>
        <v>0.12199003775264873</v>
      </c>
      <c r="H47" s="2">
        <f t="shared" si="2"/>
        <v>3.9556655991725358</v>
      </c>
      <c r="I47" s="2">
        <f t="shared" si="2"/>
        <v>5.1984391087776447E-4</v>
      </c>
      <c r="J47" s="2">
        <f t="shared" si="2"/>
        <v>2.0828412695835761</v>
      </c>
      <c r="K47" s="2">
        <f t="shared" si="2"/>
        <v>0.37688683538637924</v>
      </c>
      <c r="L47" s="2">
        <f t="shared" si="2"/>
        <v>3.6389073761443513E-2</v>
      </c>
      <c r="M47" s="2">
        <f t="shared" si="2"/>
        <v>1.3359988509558547</v>
      </c>
      <c r="N47" s="2">
        <f t="shared" si="2"/>
        <v>1.1828181785505401</v>
      </c>
    </row>
    <row r="48" spans="1:16">
      <c r="C48" t="s">
        <v>45</v>
      </c>
      <c r="D48" s="2">
        <f t="shared" si="3"/>
        <v>0.41160571987976496</v>
      </c>
      <c r="E48" s="2">
        <f t="shared" si="2"/>
        <v>1.6050848462772676</v>
      </c>
      <c r="F48" s="2">
        <f t="shared" si="2"/>
        <v>0.20418483086097394</v>
      </c>
      <c r="G48" s="2">
        <f t="shared" si="2"/>
        <v>0.36536140491483066</v>
      </c>
      <c r="H48" s="2">
        <f t="shared" si="2"/>
        <v>4.0974759616334095</v>
      </c>
      <c r="I48" s="2">
        <f t="shared" si="2"/>
        <v>3.7580030219811155E-3</v>
      </c>
      <c r="J48" s="2">
        <f t="shared" si="2"/>
        <v>2.7734062302220632</v>
      </c>
      <c r="K48" s="2">
        <f t="shared" si="2"/>
        <v>0.41755589133123505</v>
      </c>
      <c r="L48" s="2">
        <f t="shared" si="2"/>
        <v>0.1060591963981337</v>
      </c>
      <c r="M48" s="2">
        <f t="shared" si="2"/>
        <v>1.1952537389356603</v>
      </c>
      <c r="N48" s="2">
        <f t="shared" si="2"/>
        <v>0.1536605680098945</v>
      </c>
    </row>
    <row r="49" spans="2:14">
      <c r="C49" t="s">
        <v>45</v>
      </c>
      <c r="D49" s="2">
        <f t="shared" si="3"/>
        <v>0.40020537443566534</v>
      </c>
      <c r="E49" s="2">
        <f t="shared" si="2"/>
        <v>1.6016856389020366</v>
      </c>
      <c r="F49" s="2">
        <f t="shared" si="2"/>
        <v>0.20977026643834334</v>
      </c>
      <c r="G49" s="2">
        <f t="shared" si="2"/>
        <v>0.36337135751729505</v>
      </c>
      <c r="H49" s="2">
        <f t="shared" si="2"/>
        <v>4.0407240612386959</v>
      </c>
      <c r="I49" s="2">
        <f t="shared" si="2"/>
        <v>4.5367410867200933E-3</v>
      </c>
      <c r="J49" s="2">
        <f t="shared" si="2"/>
        <v>2.6455681594273455</v>
      </c>
      <c r="K49" s="2">
        <f t="shared" si="2"/>
        <v>0.3886474864290213</v>
      </c>
      <c r="L49" s="2">
        <f t="shared" si="2"/>
        <v>0.10715350376253172</v>
      </c>
      <c r="M49" s="2">
        <f t="shared" si="2"/>
        <v>1.1797687178370679</v>
      </c>
      <c r="N49" s="2">
        <f t="shared" si="2"/>
        <v>0.15597747926723368</v>
      </c>
    </row>
    <row r="50" spans="2:14">
      <c r="C50" t="s">
        <v>49</v>
      </c>
      <c r="D50" s="2">
        <f t="shared" si="3"/>
        <v>1.0255583182531358</v>
      </c>
      <c r="E50" s="2">
        <f t="shared" si="2"/>
        <v>3.3910512452500385</v>
      </c>
      <c r="F50" s="2">
        <f t="shared" si="2"/>
        <v>0.21080045645665652</v>
      </c>
      <c r="G50" s="2">
        <f t="shared" si="2"/>
        <v>1.6877304837946001</v>
      </c>
      <c r="H50" s="2">
        <f t="shared" si="2"/>
        <v>3.1283384812631434</v>
      </c>
      <c r="I50" s="2">
        <f t="shared" si="2"/>
        <v>0.69725029027835095</v>
      </c>
      <c r="J50" s="2">
        <f t="shared" si="2"/>
        <v>5.4688703786009381</v>
      </c>
      <c r="K50" s="2">
        <f t="shared" si="2"/>
        <v>0.47367907446122032</v>
      </c>
      <c r="L50" s="2">
        <f t="shared" si="2"/>
        <v>0.17680038283461513</v>
      </c>
      <c r="M50" s="2">
        <f t="shared" si="2"/>
        <v>1.5164032835430452</v>
      </c>
      <c r="N50" s="2">
        <f t="shared" si="2"/>
        <v>9.2712395876688433E-2</v>
      </c>
    </row>
    <row r="51" spans="2:14">
      <c r="C51" t="s">
        <v>49</v>
      </c>
      <c r="D51" s="2">
        <f t="shared" si="3"/>
        <v>1.0913086721295944</v>
      </c>
      <c r="E51" s="2">
        <f t="shared" si="2"/>
        <v>3.4379869947981518</v>
      </c>
      <c r="F51" s="2">
        <f t="shared" si="2"/>
        <v>0.20650417743011085</v>
      </c>
      <c r="G51" s="2">
        <f t="shared" si="2"/>
        <v>1.7508039281351184</v>
      </c>
      <c r="H51" s="2">
        <f t="shared" si="2"/>
        <v>3.1515173699376575</v>
      </c>
      <c r="I51" s="2">
        <f t="shared" si="2"/>
        <v>0.73866983637340922</v>
      </c>
      <c r="J51" s="2">
        <f t="shared" si="2"/>
        <v>5.6104109413629182</v>
      </c>
      <c r="K51" s="2">
        <f t="shared" si="2"/>
        <v>0.47961693634618935</v>
      </c>
      <c r="L51" s="2">
        <f t="shared" si="2"/>
        <v>0.16537909018019942</v>
      </c>
      <c r="M51" s="2">
        <f t="shared" si="2"/>
        <v>1.5365668283161353</v>
      </c>
      <c r="N51" s="2">
        <f t="shared" si="2"/>
        <v>9.4552551027574164E-2</v>
      </c>
    </row>
    <row r="52" spans="2:14">
      <c r="C52" t="s">
        <v>53</v>
      </c>
      <c r="D52" s="2">
        <f t="shared" si="3"/>
        <v>0.30973213901202351</v>
      </c>
      <c r="E52" s="2">
        <f t="shared" si="2"/>
        <v>0.17603240212151067</v>
      </c>
      <c r="F52" s="2">
        <f t="shared" si="2"/>
        <v>0.22428493874365063</v>
      </c>
      <c r="G52" s="2">
        <f t="shared" si="2"/>
        <v>0.13649212905614597</v>
      </c>
      <c r="H52" s="2">
        <f t="shared" si="2"/>
        <v>3.2280053434718643</v>
      </c>
      <c r="I52" s="2">
        <f t="shared" si="2"/>
        <v>0.67196125073794932</v>
      </c>
      <c r="J52" s="2">
        <f t="shared" si="2"/>
        <v>1.2018455880884864</v>
      </c>
      <c r="K52" s="2">
        <f t="shared" si="2"/>
        <v>0.47157918893211803</v>
      </c>
      <c r="L52" s="2">
        <f t="shared" si="2"/>
        <v>9.8292204230285146E-3</v>
      </c>
      <c r="M52" s="2">
        <f t="shared" si="2"/>
        <v>1.3812288608087568</v>
      </c>
      <c r="N52" s="2">
        <f t="shared" si="2"/>
        <v>0.93556307117371396</v>
      </c>
    </row>
    <row r="53" spans="2:14">
      <c r="C53" t="s">
        <v>53</v>
      </c>
      <c r="D53" s="2">
        <f t="shared" si="3"/>
        <v>0.28964933937639165</v>
      </c>
      <c r="E53" s="2">
        <f t="shared" si="2"/>
        <v>0.18577584365560529</v>
      </c>
      <c r="F53" s="2">
        <f t="shared" si="2"/>
        <v>0.22993567534423279</v>
      </c>
      <c r="G53" s="2">
        <f t="shared" si="2"/>
        <v>0.15336296226838611</v>
      </c>
      <c r="H53" s="2">
        <f t="shared" si="2"/>
        <v>3.1072858908391874</v>
      </c>
      <c r="I53" s="2">
        <f t="shared" si="2"/>
        <v>0.65652400017870816</v>
      </c>
      <c r="J53" s="2">
        <f t="shared" si="2"/>
        <v>1.1990590752104173</v>
      </c>
      <c r="K53" s="2">
        <f t="shared" si="2"/>
        <v>0.46966047593963917</v>
      </c>
      <c r="L53" s="2">
        <f t="shared" si="2"/>
        <v>1.0659269717944566E-2</v>
      </c>
      <c r="M53" s="2">
        <f t="shared" si="2"/>
        <v>1.3996273748011294</v>
      </c>
      <c r="N53" s="2">
        <f t="shared" si="2"/>
        <v>0.95846413014823995</v>
      </c>
    </row>
    <row r="54" spans="2:14">
      <c r="C54" t="s">
        <v>57</v>
      </c>
      <c r="D54" s="2">
        <f t="shared" si="3"/>
        <v>0.2525839871182895</v>
      </c>
      <c r="E54" s="2">
        <f t="shared" si="2"/>
        <v>0.11355842065483429</v>
      </c>
      <c r="F54" s="2">
        <f t="shared" si="2"/>
        <v>0.20679879055524972</v>
      </c>
      <c r="G54" s="2">
        <f t="shared" si="2"/>
        <v>0.18982069334950244</v>
      </c>
      <c r="H54" s="2">
        <f t="shared" si="2"/>
        <v>3.2898542454415232</v>
      </c>
      <c r="I54" s="2">
        <f t="shared" si="2"/>
        <v>0.52687767230294447</v>
      </c>
      <c r="J54" s="2">
        <f t="shared" si="2"/>
        <v>0.37240482067688307</v>
      </c>
      <c r="K54" s="2">
        <f t="shared" si="2"/>
        <v>0.5112912224091436</v>
      </c>
      <c r="L54" s="2">
        <f t="shared" si="2"/>
        <v>1.2803155269907789E-2</v>
      </c>
      <c r="M54" s="2">
        <f t="shared" si="2"/>
        <v>1.4698578908778919</v>
      </c>
      <c r="N54" s="2">
        <f t="shared" si="2"/>
        <v>6.679907097343194E-3</v>
      </c>
    </row>
    <row r="55" spans="2:14">
      <c r="C55" t="s">
        <v>57</v>
      </c>
      <c r="D55" s="2">
        <f t="shared" si="3"/>
        <v>0.2452724769418885</v>
      </c>
      <c r="E55" s="2">
        <f t="shared" si="2"/>
        <v>0.10215963520469672</v>
      </c>
      <c r="F55" s="2">
        <f t="shared" si="2"/>
        <v>0.20968041744637461</v>
      </c>
      <c r="G55" s="2">
        <f t="shared" si="2"/>
        <v>0.20789336843404757</v>
      </c>
      <c r="H55" s="2">
        <f t="shared" si="2"/>
        <v>3.3393989210351593</v>
      </c>
      <c r="I55" s="2">
        <f t="shared" si="2"/>
        <v>0.57066431793644001</v>
      </c>
      <c r="J55" s="2">
        <f t="shared" si="2"/>
        <v>0.39434214872017043</v>
      </c>
      <c r="K55" s="2">
        <f t="shared" si="2"/>
        <v>0.53432765468578991</v>
      </c>
      <c r="L55" s="2">
        <f t="shared" si="2"/>
        <v>1.1913660082180377E-2</v>
      </c>
      <c r="M55" s="2">
        <f t="shared" si="2"/>
        <v>1.4281500023513725</v>
      </c>
      <c r="N55" s="2">
        <f t="shared" si="2"/>
        <v>8.3395620575262633E-3</v>
      </c>
    </row>
    <row r="56" spans="2:14">
      <c r="C56" t="s">
        <v>61</v>
      </c>
      <c r="D56" s="2">
        <f t="shared" si="3"/>
        <v>0.21902903243421529</v>
      </c>
      <c r="E56" s="2">
        <f t="shared" si="2"/>
        <v>0.36851560409555895</v>
      </c>
      <c r="F56" s="2">
        <f t="shared" si="2"/>
        <v>0.19697753418914232</v>
      </c>
      <c r="G56" s="2">
        <f t="shared" si="2"/>
        <v>0.1224422813607825</v>
      </c>
      <c r="H56" s="2">
        <f t="shared" si="2"/>
        <v>3.5993275680017209</v>
      </c>
      <c r="I56" s="2">
        <f t="shared" si="2"/>
        <v>0.54825611809313479</v>
      </c>
      <c r="J56" s="2">
        <f t="shared" si="2"/>
        <v>0.83736255330616693</v>
      </c>
      <c r="K56" s="2">
        <f t="shared" si="2"/>
        <v>0.41024108055928193</v>
      </c>
      <c r="L56" s="2">
        <f t="shared" si="2"/>
        <v>1.7831400198172209E-2</v>
      </c>
      <c r="M56" s="2">
        <f t="shared" si="2"/>
        <v>1.4104637556754216</v>
      </c>
      <c r="N56" s="2">
        <f t="shared" si="2"/>
        <v>0.27222604302542902</v>
      </c>
    </row>
    <row r="57" spans="2:14">
      <c r="C57" t="s">
        <v>61</v>
      </c>
      <c r="D57" s="2">
        <f t="shared" si="3"/>
        <v>0.24054702660692168</v>
      </c>
      <c r="E57" s="2">
        <f t="shared" si="2"/>
        <v>0.42790845259266563</v>
      </c>
      <c r="F57" s="2">
        <f t="shared" si="2"/>
        <v>0.18298539555488752</v>
      </c>
      <c r="G57" s="2">
        <f t="shared" si="2"/>
        <v>0.14528421030443242</v>
      </c>
      <c r="H57" s="2">
        <f t="shared" si="2"/>
        <v>3.781159586440288</v>
      </c>
      <c r="I57" s="2">
        <f t="shared" si="2"/>
        <v>0.6286672640513391</v>
      </c>
      <c r="J57" s="2">
        <f t="shared" si="2"/>
        <v>0.86847373166226971</v>
      </c>
      <c r="K57" s="2">
        <f t="shared" si="2"/>
        <v>0.46224346058861582</v>
      </c>
      <c r="L57" s="2">
        <f t="shared" si="2"/>
        <v>1.7504121723425591E-2</v>
      </c>
      <c r="M57" s="2">
        <f t="shared" si="2"/>
        <v>1.4453018659942332</v>
      </c>
      <c r="N57" s="2">
        <f t="shared" si="2"/>
        <v>0.31157336667697555</v>
      </c>
    </row>
    <row r="58" spans="2:14">
      <c r="C58" t="s">
        <v>65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>
      <c r="C59" t="s">
        <v>65</v>
      </c>
      <c r="D59" s="2">
        <f t="shared" si="3"/>
        <v>0.69006583498487506</v>
      </c>
      <c r="E59" s="2">
        <f t="shared" si="2"/>
        <v>1.9618627442851539</v>
      </c>
      <c r="F59" s="2">
        <f t="shared" si="2"/>
        <v>0.2058617779942449</v>
      </c>
      <c r="G59" s="2">
        <f t="shared" si="2"/>
        <v>0.82481952383027457</v>
      </c>
      <c r="H59" s="2">
        <f t="shared" si="2"/>
        <v>3.5993216367477103</v>
      </c>
      <c r="I59" s="2">
        <f t="shared" si="2"/>
        <v>0.64280340178702977</v>
      </c>
      <c r="J59" s="2">
        <f t="shared" si="2"/>
        <v>3.1635808733265587</v>
      </c>
      <c r="K59" s="2">
        <f t="shared" si="2"/>
        <v>0.52923632092687123</v>
      </c>
      <c r="L59" s="2">
        <f t="shared" si="2"/>
        <v>6.5532665994834621E-2</v>
      </c>
      <c r="M59" s="2">
        <f t="shared" si="2"/>
        <v>1.3495955062339373</v>
      </c>
      <c r="N59" s="2">
        <f t="shared" si="2"/>
        <v>4.2716318933805821E-2</v>
      </c>
    </row>
    <row r="60" spans="2:14">
      <c r="C60" t="s">
        <v>69</v>
      </c>
      <c r="D60" s="2">
        <f t="shared" si="3"/>
        <v>0.55610436584795064</v>
      </c>
      <c r="E60" s="2">
        <f t="shared" si="2"/>
        <v>0.75980374726653277</v>
      </c>
      <c r="F60" s="2">
        <f t="shared" si="2"/>
        <v>0.19672406761318159</v>
      </c>
      <c r="G60" s="2">
        <f t="shared" si="2"/>
        <v>0.38980884106702374</v>
      </c>
      <c r="H60" s="2">
        <f t="shared" si="2"/>
        <v>3.4856350726117684</v>
      </c>
      <c r="I60" s="2">
        <f t="shared" si="2"/>
        <v>0.48806978336918844</v>
      </c>
      <c r="J60" s="2">
        <f t="shared" si="2"/>
        <v>2.0950203377264005</v>
      </c>
      <c r="K60" s="2">
        <f t="shared" si="2"/>
        <v>0.47573661982920479</v>
      </c>
      <c r="L60" s="2">
        <f t="shared" si="2"/>
        <v>3.6392941593394332E-2</v>
      </c>
      <c r="M60" s="2">
        <f t="shared" si="2"/>
        <v>1.4583460428508517</v>
      </c>
      <c r="N60" s="2">
        <f t="shared" si="2"/>
        <v>2.0622666902923456E-2</v>
      </c>
    </row>
    <row r="61" spans="2:14">
      <c r="C61" t="s">
        <v>69</v>
      </c>
      <c r="D61" s="2">
        <f t="shared" si="3"/>
        <v>0.53398003178710274</v>
      </c>
      <c r="E61" s="2">
        <f t="shared" si="2"/>
        <v>0.80859548587959251</v>
      </c>
      <c r="F61" s="2">
        <f t="shared" si="2"/>
        <v>0.19995593499438641</v>
      </c>
      <c r="G61" s="2">
        <f t="shared" si="2"/>
        <v>0.39612407062197985</v>
      </c>
      <c r="H61" s="2">
        <f t="shared" si="2"/>
        <v>3.4209809017982762</v>
      </c>
      <c r="I61" s="2">
        <f t="shared" si="2"/>
        <v>0.51992530255768676</v>
      </c>
      <c r="J61" s="2">
        <f t="shared" si="2"/>
        <v>2.110402320887911</v>
      </c>
      <c r="K61" s="2">
        <f t="shared" si="2"/>
        <v>0.47746207807732349</v>
      </c>
      <c r="L61" s="2">
        <f t="shared" si="2"/>
        <v>4.0270288004851502E-2</v>
      </c>
      <c r="M61" s="2">
        <f t="shared" si="2"/>
        <v>1.4618911977206737</v>
      </c>
      <c r="N61" s="2">
        <f t="shared" si="2"/>
        <v>2.1530649032296841E-2</v>
      </c>
    </row>
    <row r="64" spans="2:14">
      <c r="B64" t="s">
        <v>71</v>
      </c>
      <c r="D64" t="s">
        <v>72</v>
      </c>
      <c r="E64" t="s">
        <v>73</v>
      </c>
      <c r="G64" s="2"/>
      <c r="H64" s="2" t="s">
        <v>72</v>
      </c>
      <c r="I64" s="2" t="s">
        <v>73</v>
      </c>
    </row>
    <row r="65" spans="1:12">
      <c r="C65" t="s">
        <v>74</v>
      </c>
      <c r="D65" s="2">
        <f t="shared" ref="D65:D72" si="4">G50</f>
        <v>1.6877304837946001</v>
      </c>
      <c r="E65" s="2">
        <f t="shared" ref="E65:E76" si="5">G38</f>
        <v>0.76311790311100658</v>
      </c>
      <c r="G65" s="2" t="s">
        <v>74</v>
      </c>
      <c r="H65" s="2">
        <f t="shared" ref="H65:H72" si="6">K50</f>
        <v>0.47367907446122032</v>
      </c>
      <c r="I65" s="2">
        <f t="shared" ref="I65:I76" si="7">K38</f>
        <v>0.29681538977029664</v>
      </c>
    </row>
    <row r="66" spans="1:12">
      <c r="C66" t="s">
        <v>74</v>
      </c>
      <c r="D66" s="2">
        <f t="shared" si="4"/>
        <v>1.7508039281351184</v>
      </c>
      <c r="E66" s="2">
        <f t="shared" si="5"/>
        <v>0.79353277097113362</v>
      </c>
      <c r="G66" s="2" t="s">
        <v>74</v>
      </c>
      <c r="H66" s="2">
        <f t="shared" si="6"/>
        <v>0.47961693634618935</v>
      </c>
      <c r="I66" s="2">
        <f t="shared" si="7"/>
        <v>0.2944542695790256</v>
      </c>
    </row>
    <row r="67" spans="1:12">
      <c r="C67" t="s">
        <v>75</v>
      </c>
      <c r="D67" s="2">
        <f t="shared" si="4"/>
        <v>0.13649212905614597</v>
      </c>
      <c r="E67" s="2">
        <f t="shared" si="5"/>
        <v>0.42396597694714999</v>
      </c>
      <c r="G67" s="2" t="s">
        <v>75</v>
      </c>
      <c r="H67" s="2">
        <f t="shared" si="6"/>
        <v>0.47157918893211803</v>
      </c>
      <c r="I67" s="2">
        <f t="shared" si="7"/>
        <v>0.46560366118530744</v>
      </c>
    </row>
    <row r="68" spans="1:12">
      <c r="C68" t="s">
        <v>75</v>
      </c>
      <c r="D68" s="2">
        <f t="shared" si="4"/>
        <v>0.15336296226838611</v>
      </c>
      <c r="E68" s="2">
        <f t="shared" si="5"/>
        <v>0.44720873347566414</v>
      </c>
      <c r="G68" s="2" t="s">
        <v>75</v>
      </c>
      <c r="H68" s="2">
        <f t="shared" si="6"/>
        <v>0.46966047593963917</v>
      </c>
      <c r="I68" s="2">
        <f t="shared" si="7"/>
        <v>0.49058798062280357</v>
      </c>
    </row>
    <row r="69" spans="1:12">
      <c r="C69" t="s">
        <v>76</v>
      </c>
      <c r="D69" s="2">
        <f t="shared" si="4"/>
        <v>0.18982069334950244</v>
      </c>
      <c r="E69" s="2">
        <f t="shared" si="5"/>
        <v>0.52078735568941181</v>
      </c>
      <c r="G69" s="2" t="s">
        <v>76</v>
      </c>
      <c r="H69" s="2">
        <f t="shared" si="6"/>
        <v>0.5112912224091436</v>
      </c>
      <c r="I69" s="2">
        <f t="shared" si="7"/>
        <v>0.38906226913109032</v>
      </c>
    </row>
    <row r="70" spans="1:12">
      <c r="C70" t="s">
        <v>76</v>
      </c>
      <c r="D70" s="2">
        <f t="shared" si="4"/>
        <v>0.20789336843404757</v>
      </c>
      <c r="E70" s="2">
        <f t="shared" si="5"/>
        <v>0.52037209299791853</v>
      </c>
      <c r="G70" s="2" t="s">
        <v>76</v>
      </c>
      <c r="H70" s="2">
        <f t="shared" si="6"/>
        <v>0.53432765468578991</v>
      </c>
      <c r="I70" s="2">
        <f t="shared" si="7"/>
        <v>0.39720842322049021</v>
      </c>
    </row>
    <row r="71" spans="1:12">
      <c r="C71" t="s">
        <v>77</v>
      </c>
      <c r="D71" s="2">
        <f t="shared" si="4"/>
        <v>0.1224422813607825</v>
      </c>
      <c r="E71" s="2">
        <f t="shared" si="5"/>
        <v>0.31152708379132998</v>
      </c>
      <c r="G71" s="2" t="s">
        <v>77</v>
      </c>
      <c r="H71" s="2">
        <f t="shared" si="6"/>
        <v>0.41024108055928193</v>
      </c>
      <c r="I71" s="2">
        <f t="shared" si="7"/>
        <v>0.33310027013796784</v>
      </c>
    </row>
    <row r="72" spans="1:12">
      <c r="C72" t="s">
        <v>77</v>
      </c>
      <c r="D72" s="2">
        <f t="shared" si="4"/>
        <v>0.14528421030443242</v>
      </c>
      <c r="E72" s="2">
        <f t="shared" si="5"/>
        <v>0.38999065731454252</v>
      </c>
      <c r="G72" s="2" t="s">
        <v>77</v>
      </c>
      <c r="H72" s="2">
        <f t="shared" si="6"/>
        <v>0.46224346058861582</v>
      </c>
      <c r="I72" s="2">
        <f t="shared" si="7"/>
        <v>0.32930851727666771</v>
      </c>
    </row>
    <row r="73" spans="1:12">
      <c r="C73" t="s">
        <v>78</v>
      </c>
      <c r="D73" t="s">
        <v>79</v>
      </c>
      <c r="E73" s="2">
        <f t="shared" si="5"/>
        <v>0.12639898499503843</v>
      </c>
      <c r="G73" s="2" t="s">
        <v>78</v>
      </c>
      <c r="H73" s="2" t="s">
        <v>79</v>
      </c>
      <c r="I73" s="2">
        <f t="shared" si="7"/>
        <v>0.36938590828433615</v>
      </c>
    </row>
    <row r="74" spans="1:12">
      <c r="C74" t="s">
        <v>78</v>
      </c>
      <c r="D74" s="2">
        <f>G59</f>
        <v>0.82481952383027457</v>
      </c>
      <c r="E74" s="2">
        <f t="shared" si="5"/>
        <v>0.12199003775264873</v>
      </c>
      <c r="G74" s="2" t="s">
        <v>78</v>
      </c>
      <c r="H74" s="2">
        <f>K59</f>
        <v>0.52923632092687123</v>
      </c>
      <c r="I74" s="2">
        <f t="shared" si="7"/>
        <v>0.37688683538637924</v>
      </c>
    </row>
    <row r="75" spans="1:12">
      <c r="C75" t="s">
        <v>85</v>
      </c>
      <c r="D75" s="2">
        <f>G60</f>
        <v>0.38980884106702374</v>
      </c>
      <c r="E75" s="2">
        <f t="shared" si="5"/>
        <v>0.36536140491483066</v>
      </c>
      <c r="G75" s="2" t="s">
        <v>80</v>
      </c>
      <c r="H75" s="2">
        <f>K60</f>
        <v>0.47573661982920479</v>
      </c>
      <c r="I75" s="2">
        <f t="shared" si="7"/>
        <v>0.41755589133123505</v>
      </c>
    </row>
    <row r="76" spans="1:12">
      <c r="C76" t="s">
        <v>85</v>
      </c>
      <c r="D76" s="2">
        <f>G61</f>
        <v>0.39612407062197985</v>
      </c>
      <c r="E76" s="2">
        <f t="shared" si="5"/>
        <v>0.36337135751729505</v>
      </c>
      <c r="G76" s="2" t="s">
        <v>80</v>
      </c>
      <c r="H76" s="2">
        <f>K61</f>
        <v>0.47746207807732349</v>
      </c>
      <c r="I76" s="2">
        <f t="shared" si="7"/>
        <v>0.3886474864290213</v>
      </c>
    </row>
    <row r="78" spans="1:12">
      <c r="A78" s="3"/>
      <c r="B78" s="3"/>
      <c r="C78" s="3" t="s">
        <v>74</v>
      </c>
      <c r="D78" s="3"/>
      <c r="E78" s="3" t="s">
        <v>75</v>
      </c>
      <c r="F78" s="3"/>
      <c r="G78" s="4" t="str">
        <f>C73</f>
        <v>1/2YPD+1/2SC +10mM Pi</v>
      </c>
      <c r="H78" s="4"/>
      <c r="I78" s="4" t="str">
        <f>C69</f>
        <v>Y+SC+10mM Pi</v>
      </c>
      <c r="J78" s="4"/>
      <c r="K78" s="4" t="str">
        <f>C71</f>
        <v>P+SC+10mM Pi</v>
      </c>
      <c r="L78" s="4" t="str">
        <f>C75</f>
        <v>YP+SC+10mM Pi</v>
      </c>
    </row>
    <row r="79" spans="1:12">
      <c r="A79" s="5" t="s">
        <v>88</v>
      </c>
      <c r="B79" s="3" t="s">
        <v>87</v>
      </c>
      <c r="C79" s="3">
        <f>AVERAGE(E65:E66)</f>
        <v>0.7783253370410701</v>
      </c>
      <c r="D79" s="3">
        <f>_xlfn.STDEV.S(E65:E66)</f>
        <v>2.1506559312788606E-2</v>
      </c>
      <c r="E79" s="3">
        <f>AVERAGE(E67:E68)</f>
        <v>0.43558735521140707</v>
      </c>
      <c r="F79" s="3">
        <f>_xlfn.STDEV.S(E67:E68)</f>
        <v>1.6435110754780255E-2</v>
      </c>
      <c r="G79" s="4">
        <f>AVERAGE(E73:E74)</f>
        <v>0.12419451137384357</v>
      </c>
      <c r="H79" s="4">
        <f>_xlfn.STDEV.S(E73:E74)</f>
        <v>3.117596492987487E-3</v>
      </c>
      <c r="I79" s="4">
        <f>AVERAGE(E69:E70)</f>
        <v>0.52057972434366517</v>
      </c>
      <c r="J79" s="4"/>
      <c r="K79" s="4">
        <f>AVERAGE(E71:E72)</f>
        <v>0.35075887055293625</v>
      </c>
      <c r="L79" s="4">
        <f>AVERAGE(E75:E76)</f>
        <v>0.36436638121606285</v>
      </c>
    </row>
    <row r="80" spans="1:12">
      <c r="A80" s="3"/>
      <c r="B80" s="3" t="s">
        <v>86</v>
      </c>
      <c r="C80" s="3">
        <f>AVERAGE(D65:D66)</f>
        <v>1.7192672059648593</v>
      </c>
      <c r="D80" s="3">
        <f>_xlfn.STDEV.S(D65:D66)</f>
        <v>4.4599660205972766E-2</v>
      </c>
      <c r="E80" s="3">
        <f>AVERAGE(D67:D68)</f>
        <v>0.14492754566226604</v>
      </c>
      <c r="F80" s="3">
        <f>_xlfn.STDEV.S(D67:D68)</f>
        <v>1.192948056864223E-2</v>
      </c>
      <c r="G80" s="4">
        <f>D74</f>
        <v>0.82481952383027457</v>
      </c>
      <c r="H80" s="4" t="s">
        <v>84</v>
      </c>
      <c r="I80" s="4">
        <f>AVERAGE(D69:D70)</f>
        <v>0.19885703089177501</v>
      </c>
      <c r="J80" s="4"/>
      <c r="K80" s="4">
        <f>AVERAGE(D71:D72)</f>
        <v>0.13386324583260745</v>
      </c>
      <c r="L80" s="4">
        <f>AVERAGE(D75:D76)</f>
        <v>0.39296645584450179</v>
      </c>
    </row>
    <row r="86" spans="2:5">
      <c r="B86" t="s">
        <v>81</v>
      </c>
      <c r="D86" t="s">
        <v>72</v>
      </c>
      <c r="E86" t="s">
        <v>73</v>
      </c>
    </row>
    <row r="87" spans="2:5">
      <c r="C87" t="s">
        <v>74</v>
      </c>
      <c r="D87" s="2">
        <f t="shared" ref="D87:D94" si="8">E50</f>
        <v>3.3910512452500385</v>
      </c>
      <c r="E87" s="2">
        <f t="shared" ref="E87:E98" si="9">E38</f>
        <v>2.6059709866561409</v>
      </c>
    </row>
    <row r="88" spans="2:5">
      <c r="C88" t="s">
        <v>74</v>
      </c>
      <c r="D88" s="2">
        <f t="shared" si="8"/>
        <v>3.4379869947981518</v>
      </c>
      <c r="E88" s="2">
        <f t="shared" si="9"/>
        <v>2.6633890012790804</v>
      </c>
    </row>
    <row r="89" spans="2:5">
      <c r="C89" t="s">
        <v>75</v>
      </c>
      <c r="D89" s="2">
        <f t="shared" si="8"/>
        <v>0.17603240212151067</v>
      </c>
      <c r="E89" s="2">
        <f t="shared" si="9"/>
        <v>1.0103804559466187</v>
      </c>
    </row>
    <row r="90" spans="2:5">
      <c r="C90" t="s">
        <v>75</v>
      </c>
      <c r="D90" s="2">
        <f t="shared" si="8"/>
        <v>0.18577584365560529</v>
      </c>
      <c r="E90" s="2">
        <f t="shared" si="9"/>
        <v>1.0902948922136693</v>
      </c>
    </row>
    <row r="91" spans="2:5">
      <c r="C91" t="s">
        <v>76</v>
      </c>
      <c r="D91" s="2">
        <f t="shared" si="8"/>
        <v>0.11355842065483429</v>
      </c>
      <c r="E91" s="2">
        <f t="shared" si="9"/>
        <v>2.6191206581850692</v>
      </c>
    </row>
    <row r="92" spans="2:5">
      <c r="C92" t="s">
        <v>76</v>
      </c>
      <c r="D92" s="2">
        <f t="shared" si="8"/>
        <v>0.10215963520469672</v>
      </c>
      <c r="E92" s="2">
        <f t="shared" si="9"/>
        <v>2.5705666105996832</v>
      </c>
    </row>
    <row r="93" spans="2:5">
      <c r="C93" t="s">
        <v>77</v>
      </c>
      <c r="D93" s="2">
        <f t="shared" si="8"/>
        <v>0.36851560409555895</v>
      </c>
      <c r="E93" s="2">
        <f t="shared" si="9"/>
        <v>0.71396973861491952</v>
      </c>
    </row>
    <row r="94" spans="2:5">
      <c r="C94" t="s">
        <v>77</v>
      </c>
      <c r="D94" s="2">
        <f t="shared" si="8"/>
        <v>0.42790845259266563</v>
      </c>
      <c r="E94" s="2">
        <f t="shared" si="9"/>
        <v>0.65760143388324555</v>
      </c>
    </row>
    <row r="95" spans="2:5">
      <c r="C95" t="s">
        <v>78</v>
      </c>
      <c r="D95" t="s">
        <v>79</v>
      </c>
      <c r="E95" s="2">
        <f t="shared" si="9"/>
        <v>0.72536338607760742</v>
      </c>
    </row>
    <row r="96" spans="2:5">
      <c r="C96" t="s">
        <v>78</v>
      </c>
      <c r="D96" s="2">
        <f>E59</f>
        <v>1.9618627442851539</v>
      </c>
      <c r="E96" s="2">
        <f t="shared" si="9"/>
        <v>0.77699336545863196</v>
      </c>
    </row>
    <row r="97" spans="1:8">
      <c r="C97" t="s">
        <v>85</v>
      </c>
      <c r="D97" s="2">
        <f>E60</f>
        <v>0.75980374726653277</v>
      </c>
      <c r="E97" s="2">
        <f t="shared" si="9"/>
        <v>1.6050848462772676</v>
      </c>
    </row>
    <row r="98" spans="1:8">
      <c r="C98" t="s">
        <v>85</v>
      </c>
      <c r="D98" s="2">
        <f>E61</f>
        <v>0.80859548587959251</v>
      </c>
      <c r="E98" s="2">
        <f t="shared" si="9"/>
        <v>1.6016856389020366</v>
      </c>
    </row>
    <row r="100" spans="1:8">
      <c r="A100" s="3"/>
      <c r="B100" s="3"/>
      <c r="C100" s="3" t="str">
        <f>C87</f>
        <v>YPD</v>
      </c>
      <c r="D100" s="3" t="str">
        <f>C89</f>
        <v>SC+10mM Pi</v>
      </c>
      <c r="E100" s="3" t="str">
        <f>C95</f>
        <v>1/2YPD+1/2SC +10mM Pi</v>
      </c>
      <c r="F100" t="str">
        <f>C91</f>
        <v>Y+SC+10mM Pi</v>
      </c>
      <c r="G100" t="str">
        <f>C94</f>
        <v>P+SC+10mM Pi</v>
      </c>
      <c r="H100" t="str">
        <f>C97</f>
        <v>YP+SC+10mM Pi</v>
      </c>
    </row>
    <row r="101" spans="1:8">
      <c r="A101" s="5" t="s">
        <v>89</v>
      </c>
      <c r="B101" s="3" t="s">
        <v>73</v>
      </c>
      <c r="C101" s="3">
        <f>AVERAGE(E87:E88)</f>
        <v>2.6346799939676107</v>
      </c>
      <c r="D101" s="3">
        <f>AVERAGE(E89:E90)</f>
        <v>1.050337674080144</v>
      </c>
      <c r="E101" s="3">
        <f>AVERAGE(E95:E96)</f>
        <v>0.75117837576811963</v>
      </c>
      <c r="F101">
        <f>AVERAGE(E91:E92)</f>
        <v>2.594843634392376</v>
      </c>
      <c r="G101">
        <f>AVERAGE(E93:E94)</f>
        <v>0.68578558624908248</v>
      </c>
      <c r="H101">
        <f>AVERAGE(E97:E98)</f>
        <v>1.6033852425896522</v>
      </c>
    </row>
    <row r="102" spans="1:8">
      <c r="A102" s="3"/>
      <c r="B102" s="3" t="s">
        <v>83</v>
      </c>
      <c r="C102" s="3">
        <f>AVERAGE(D87:D88)</f>
        <v>3.414519120024095</v>
      </c>
      <c r="D102" s="3">
        <f>AVERAGE(D89:D90)</f>
        <v>0.18090412288855798</v>
      </c>
      <c r="E102" s="3">
        <f>D96</f>
        <v>1.9618627442851539</v>
      </c>
      <c r="F102">
        <f>AVERAGE(D91:D92)</f>
        <v>0.10785902792976551</v>
      </c>
      <c r="G102">
        <f>AVERAGE(D93:D94)</f>
        <v>0.39821202834411229</v>
      </c>
      <c r="H102">
        <f>AVERAGE(D97:D98)</f>
        <v>0.7841996165730627</v>
      </c>
    </row>
    <row r="108" spans="1:8">
      <c r="B108" t="s">
        <v>82</v>
      </c>
      <c r="D108" t="s">
        <v>72</v>
      </c>
      <c r="E108" t="s">
        <v>73</v>
      </c>
    </row>
    <row r="109" spans="1:8">
      <c r="C109" t="s">
        <v>74</v>
      </c>
      <c r="D109" s="2">
        <f t="shared" ref="D109:D120" si="10">N50</f>
        <v>9.2712395876688433E-2</v>
      </c>
      <c r="E109" s="2">
        <f t="shared" ref="E109:E120" si="11">N40</f>
        <v>1.3994774362411244</v>
      </c>
    </row>
    <row r="110" spans="1:8">
      <c r="C110" t="s">
        <v>74</v>
      </c>
      <c r="D110" s="2">
        <f t="shared" si="10"/>
        <v>9.4552551027574164E-2</v>
      </c>
      <c r="E110" s="2">
        <f t="shared" si="11"/>
        <v>1.4520867575954814</v>
      </c>
    </row>
    <row r="111" spans="1:8">
      <c r="C111" t="s">
        <v>75</v>
      </c>
      <c r="D111" s="2">
        <f t="shared" si="10"/>
        <v>0.93556307117371396</v>
      </c>
      <c r="E111" s="2">
        <f t="shared" si="11"/>
        <v>0.20922203119517832</v>
      </c>
    </row>
    <row r="112" spans="1:8">
      <c r="C112" t="s">
        <v>75</v>
      </c>
      <c r="D112" s="2">
        <f t="shared" si="10"/>
        <v>0.95846413014823995</v>
      </c>
      <c r="E112" s="2">
        <f t="shared" si="11"/>
        <v>0.19178662190387202</v>
      </c>
    </row>
    <row r="113" spans="3:5">
      <c r="C113" t="s">
        <v>76</v>
      </c>
      <c r="D113" s="2">
        <f t="shared" si="10"/>
        <v>6.679907097343194E-3</v>
      </c>
      <c r="E113" s="2">
        <f t="shared" si="11"/>
        <v>3.9037194341535172E-2</v>
      </c>
    </row>
    <row r="114" spans="3:5">
      <c r="C114" t="s">
        <v>76</v>
      </c>
      <c r="D114" s="2">
        <f t="shared" si="10"/>
        <v>8.3395620575262633E-3</v>
      </c>
      <c r="E114" s="2">
        <f t="shared" si="11"/>
        <v>3.453042278305845E-2</v>
      </c>
    </row>
    <row r="115" spans="3:5">
      <c r="C115" t="s">
        <v>77</v>
      </c>
      <c r="D115" s="2">
        <f t="shared" si="10"/>
        <v>0.27222604302542902</v>
      </c>
      <c r="E115" s="2">
        <f t="shared" si="11"/>
        <v>1.1187863587788525</v>
      </c>
    </row>
    <row r="116" spans="3:5">
      <c r="C116" t="s">
        <v>77</v>
      </c>
      <c r="D116" s="2">
        <f t="shared" si="10"/>
        <v>0.31157336667697555</v>
      </c>
      <c r="E116" s="2">
        <f t="shared" si="11"/>
        <v>1.1828181785505401</v>
      </c>
    </row>
    <row r="117" spans="3:5">
      <c r="C117" t="s">
        <v>78</v>
      </c>
      <c r="D117" s="2">
        <f t="shared" si="10"/>
        <v>0</v>
      </c>
      <c r="E117" s="2">
        <f t="shared" si="11"/>
        <v>0.1536605680098945</v>
      </c>
    </row>
    <row r="118" spans="3:5">
      <c r="C118" t="s">
        <v>78</v>
      </c>
      <c r="D118" s="2">
        <f t="shared" si="10"/>
        <v>4.2716318933805821E-2</v>
      </c>
      <c r="E118" s="2">
        <f t="shared" si="11"/>
        <v>0.15597747926723368</v>
      </c>
    </row>
    <row r="119" spans="3:5">
      <c r="C119" t="s">
        <v>80</v>
      </c>
      <c r="D119" s="2">
        <f t="shared" si="10"/>
        <v>2.0622666902923456E-2</v>
      </c>
      <c r="E119" s="2">
        <f t="shared" si="11"/>
        <v>9.2712395876688433E-2</v>
      </c>
    </row>
    <row r="120" spans="3:5">
      <c r="C120" t="s">
        <v>80</v>
      </c>
      <c r="D120" s="2">
        <f t="shared" si="10"/>
        <v>2.1530649032296841E-2</v>
      </c>
      <c r="E120" s="2">
        <f t="shared" si="11"/>
        <v>9.4552551027574164E-2</v>
      </c>
    </row>
  </sheetData>
  <dataConsolidate/>
  <pageMargins left="0.7" right="0.7" top="0.75" bottom="0.75" header="0.51180555555555496" footer="0.51180555555555496"/>
  <pageSetup firstPageNumber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Michael Brent</cp:lastModifiedBy>
  <cp:revision>0</cp:revision>
  <dcterms:created xsi:type="dcterms:W3CDTF">2012-07-27T20:53:46Z</dcterms:created>
  <dcterms:modified xsi:type="dcterms:W3CDTF">2013-04-16T00:45:59Z</dcterms:modified>
</cp:coreProperties>
</file>