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405"/>
  <workbookPr date1904="1" showInkAnnotation="0" autoCompressPictures="0"/>
  <bookViews>
    <workbookView xWindow="0" yWindow="0" windowWidth="25600" windowHeight="15540" tabRatio="500"/>
  </bookViews>
  <sheets>
    <sheet name="Sheet1" sheetId="1" r:id="rId1"/>
  </sheets>
  <definedNames>
    <definedName name="_xlnm.Print_Area" localSheetId="0">Sheet1!$A$1:$U$33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26" i="1"/>
  <c r="F31" i="1"/>
  <c r="F24" i="1"/>
  <c r="F19" i="1"/>
  <c r="F15" i="1"/>
  <c r="F11" i="1"/>
  <c r="F28" i="1"/>
  <c r="F27" i="1"/>
  <c r="F25" i="1"/>
  <c r="F29" i="1"/>
  <c r="F23" i="1"/>
  <c r="F32" i="1"/>
  <c r="F22" i="1"/>
  <c r="F20" i="1"/>
  <c r="F21" i="1"/>
  <c r="F16" i="1"/>
  <c r="F12" i="1"/>
  <c r="F9" i="1"/>
  <c r="F10" i="1"/>
  <c r="F14" i="1"/>
  <c r="F18" i="1"/>
  <c r="F8" i="1"/>
  <c r="F17" i="1"/>
  <c r="F7" i="1"/>
  <c r="F13" i="1"/>
</calcChain>
</file>

<file path=xl/sharedStrings.xml><?xml version="1.0" encoding="utf-8"?>
<sst xmlns="http://schemas.openxmlformats.org/spreadsheetml/2006/main" count="139" uniqueCount="89">
  <si>
    <t>B2_Mm1a_SINE_B2|65049246|65049441_+</t>
    <phoneticPr fontId="4" type="noConversion"/>
  </si>
  <si>
    <t>128'062'206</t>
    <phoneticPr fontId="4" type="noConversion"/>
  </si>
  <si>
    <t>128'062'333</t>
    <phoneticPr fontId="4" type="noConversion"/>
  </si>
  <si>
    <t>B3A_SINE_B2|86493973|86494154</t>
    <phoneticPr fontId="4" type="noConversion"/>
  </si>
  <si>
    <t>chr14</t>
  </si>
  <si>
    <t xml:space="preserve"> gene</t>
    <phoneticPr fontId="4" type="noConversion"/>
  </si>
  <si>
    <t>chr</t>
  </si>
  <si>
    <t>start</t>
  </si>
  <si>
    <t>end</t>
  </si>
  <si>
    <t>link</t>
  </si>
  <si>
    <t>MIR_SINE_MIR|128062205|128062333</t>
    <phoneticPr fontId="4" type="noConversion"/>
  </si>
  <si>
    <t>B3_SINE_B2|62866110|62866283</t>
    <phoneticPr fontId="4" type="noConversion"/>
  </si>
  <si>
    <t>B3_SINE_B2|74967323|74967525</t>
    <phoneticPr fontId="4" type="noConversion"/>
  </si>
  <si>
    <t>B2_Mm2_SINE_B2|14842700|14842883</t>
    <phoneticPr fontId="4" type="noConversion"/>
  </si>
  <si>
    <t>B2_Mm2_SINE_B2|38287864|38288044</t>
    <phoneticPr fontId="4" type="noConversion"/>
  </si>
  <si>
    <t>tags with unique match</t>
  </si>
  <si>
    <t>tags with multiple matches</t>
  </si>
  <si>
    <t>B2_Mm2_SINE_B2|115002197|115002386</t>
  </si>
  <si>
    <t>B1_Mus1_SINE_Alu|23195045|23195187</t>
  </si>
  <si>
    <t>B1_Mus1_SINE_Alu|84746503|84746603</t>
  </si>
  <si>
    <t>B2_Mm1t_SINE_B2|113522164|113522344</t>
  </si>
  <si>
    <t>B1_Mus1_SINE_Alu|117336681|117336825</t>
  </si>
  <si>
    <t>B3_SINE_B2|126508176|126508378</t>
  </si>
  <si>
    <t>B1_Mus1_SINE_Alu|133824612|133824759</t>
  </si>
  <si>
    <t>B2_Mm1a_SINE_B2|57478569|57478762</t>
  </si>
  <si>
    <t>B2_Mm1t_SINE_B2|14131833|14132020</t>
  </si>
  <si>
    <t>B2_Mm1a_SINE_B2|70786243|70786435</t>
  </si>
  <si>
    <t>B2_Mm1a_SINE_B2|46080641|46080839</t>
  </si>
  <si>
    <t>B2_Mm2_SINE_B2|65926882|65927076</t>
  </si>
  <si>
    <t>B2_Mm2_SINE_B2|107551557|107551740</t>
  </si>
  <si>
    <t>B3_SINE_B2|135372396|135372576</t>
  </si>
  <si>
    <t>B2_Mm2_SINE_B2|120246914|120247104</t>
  </si>
  <si>
    <t>chr1</t>
  </si>
  <si>
    <t>Go2UCSC</t>
  </si>
  <si>
    <t>-</t>
    <phoneticPr fontId="4" type="noConversion"/>
  </si>
  <si>
    <t>+</t>
    <phoneticPr fontId="4" type="noConversion"/>
  </si>
  <si>
    <t>-</t>
    <phoneticPr fontId="4" type="noConversion"/>
  </si>
  <si>
    <t>row
no</t>
    <phoneticPr fontId="4" type="noConversion"/>
  </si>
  <si>
    <t>+</t>
    <phoneticPr fontId="4" type="noConversion"/>
  </si>
  <si>
    <t>-</t>
    <phoneticPr fontId="4" type="noConversion"/>
  </si>
  <si>
    <t>B2_Mm1a_SINE_B2|4820961|4821145</t>
    <phoneticPr fontId="4" type="noConversion"/>
  </si>
  <si>
    <t>B1_Mus1_SINE_Alu|127986065|127986198</t>
    <phoneticPr fontId="4" type="noConversion"/>
  </si>
  <si>
    <t>B1_Mur3_SINE_Alu|55512358|55512504</t>
  </si>
  <si>
    <t>chr7</t>
  </si>
  <si>
    <t>chr5</t>
  </si>
  <si>
    <t>chr19</t>
  </si>
  <si>
    <t>chr16</t>
  </si>
  <si>
    <t>chr8</t>
  </si>
  <si>
    <t>chr12</t>
  </si>
  <si>
    <t>chr10</t>
  </si>
  <si>
    <t>chr9</t>
  </si>
  <si>
    <t>-</t>
    <phoneticPr fontId="4" type="noConversion"/>
  </si>
  <si>
    <t>+</t>
    <phoneticPr fontId="4" type="noConversion"/>
  </si>
  <si>
    <t>+</t>
    <phoneticPr fontId="4" type="noConversion"/>
  </si>
  <si>
    <t>A and B boxes</t>
    <phoneticPr fontId="4" type="noConversion"/>
  </si>
  <si>
    <t>B box</t>
    <phoneticPr fontId="4" type="noConversion"/>
  </si>
  <si>
    <t>+</t>
    <phoneticPr fontId="4" type="noConversion"/>
  </si>
  <si>
    <t xml:space="preserve">B box </t>
    <phoneticPr fontId="4" type="noConversion"/>
  </si>
  <si>
    <t>A and B boxes</t>
    <phoneticPr fontId="4" type="noConversion"/>
  </si>
  <si>
    <t>A and B boxes</t>
    <phoneticPr fontId="4" type="noConversion"/>
  </si>
  <si>
    <t>A and B boxes</t>
    <phoneticPr fontId="4" type="noConversion"/>
  </si>
  <si>
    <t>A and B boxes</t>
    <phoneticPr fontId="4" type="noConversion"/>
  </si>
  <si>
    <t>B3_SINE_B2|30794420|30794612</t>
    <phoneticPr fontId="4" type="noConversion"/>
  </si>
  <si>
    <t>B2_Mm2_SINE_B2|52740563|52740657
ID4_SINE_ID|52740667|52740738</t>
    <phoneticPr fontId="4" type="noConversion"/>
  </si>
  <si>
    <t>putative
promoter
elements</t>
    <phoneticPr fontId="4" type="noConversion"/>
  </si>
  <si>
    <t>B box</t>
    <phoneticPr fontId="4" type="noConversion"/>
  </si>
  <si>
    <t>A and B boxes</t>
    <phoneticPr fontId="4" type="noConversion"/>
  </si>
  <si>
    <t>+</t>
    <phoneticPr fontId="4" type="noConversion"/>
  </si>
  <si>
    <t>B box</t>
    <phoneticPr fontId="4" type="noConversion"/>
  </si>
  <si>
    <t>A and B boxes</t>
    <phoneticPr fontId="4" type="noConversion"/>
  </si>
  <si>
    <t>A and B boxes</t>
    <phoneticPr fontId="4" type="noConversion"/>
  </si>
  <si>
    <t>A and B boxes</t>
    <phoneticPr fontId="4" type="noConversion"/>
  </si>
  <si>
    <t>B box</t>
    <phoneticPr fontId="4" type="noConversion"/>
  </si>
  <si>
    <t>A and B boxes</t>
    <phoneticPr fontId="4" type="noConversion"/>
  </si>
  <si>
    <t>+</t>
    <phoneticPr fontId="4" type="noConversion"/>
  </si>
  <si>
    <t xml:space="preserve"> A and B boxes</t>
    <phoneticPr fontId="4" type="noConversion"/>
  </si>
  <si>
    <t>orientation</t>
    <phoneticPr fontId="4" type="noConversion"/>
  </si>
  <si>
    <t>B2_Mm1t_SINE_B225022685|25022874</t>
    <phoneticPr fontId="4" type="noConversion"/>
  </si>
  <si>
    <t>B2_Mm2_SINE_B2|31156500|31156689</t>
    <phoneticPr fontId="4" type="noConversion"/>
  </si>
  <si>
    <t>chr6</t>
  </si>
  <si>
    <t>chr17</t>
  </si>
  <si>
    <t>chr15</t>
  </si>
  <si>
    <t>chr13</t>
  </si>
  <si>
    <t>Average scores for POLR3A and POLR3D in rep1 and rep2</t>
  </si>
  <si>
    <t>scores
POLR3A
rep1</t>
  </si>
  <si>
    <t>score
POLR3A
rep2</t>
  </si>
  <si>
    <t>scores
POR3D
rep1</t>
  </si>
  <si>
    <t>score
POLR3D
rep2</t>
  </si>
  <si>
    <t>Table S5.  Genomic loci other than known RNAP-III transcription units and 4.5S-related sequences that produced the most convincing peaks are listed together with their chromosomal location, a link to the UCSC genome browser, their orientation as determined by the offset between POLR3A and POLR3D peaks (see Figure 1D) and/or orientation of putative promoter elements (column 21), and the tag scores for the anti-POLR3A and anti-POLR3D immunoprecipitations as indicated on top of the columns.  The loci are listed by order of decreasing total tag density (column 12). B1 is of the Alu family (7SL-derived), B2, B3, B3A are of the B2 family (tRNA-derived), and MIR is of the MIR family (tRNA-derived).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</si>
</sst>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%"/>
    <numFmt numFmtId="166" formatCode="0.0"/>
  </numFmts>
  <fonts count="9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10"/>
      <color indexed="8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1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0" xfId="1" applyFont="1" applyFill="1"/>
    <xf numFmtId="0" fontId="0" fillId="0" borderId="0" xfId="1" applyFont="1"/>
    <xf numFmtId="0" fontId="0" fillId="0" borderId="0" xfId="0" applyFill="1"/>
    <xf numFmtId="1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right" vertical="center"/>
    </xf>
    <xf numFmtId="165" fontId="0" fillId="0" borderId="8" xfId="0" applyNumberFormat="1" applyFill="1" applyBorder="1" applyAlignment="1">
      <alignment horizontal="right" vertical="center"/>
    </xf>
    <xf numFmtId="2" fontId="5" fillId="0" borderId="8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2" fontId="0" fillId="0" borderId="8" xfId="0" applyNumberFormat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2" fontId="5" fillId="0" borderId="8" xfId="0" applyNumberFormat="1" applyFont="1" applyBorder="1" applyAlignment="1">
      <alignment horizontal="right" vertical="center" wrapText="1"/>
    </xf>
    <xf numFmtId="0" fontId="7" fillId="0" borderId="8" xfId="1" applyFont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0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6" fontId="0" fillId="0" borderId="8" xfId="0" applyNumberFormat="1" applyBorder="1" applyAlignment="1">
      <alignment horizontal="right" vertical="center"/>
    </xf>
    <xf numFmtId="166" fontId="5" fillId="0" borderId="8" xfId="0" applyNumberFormat="1" applyFont="1" applyBorder="1" applyAlignment="1">
      <alignment horizontal="right" vertical="center" wrapText="1"/>
    </xf>
    <xf numFmtId="166" fontId="0" fillId="0" borderId="8" xfId="0" applyNumberForma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1" xfId="0" applyFill="1" applyBorder="1" applyAlignment="1">
      <alignment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13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enome.ucsc.edu/cgi-bin/hgTracks?position=chr1:120246717-120247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33"/>
  <sheetViews>
    <sheetView tabSelected="1" view="pageLayout" topLeftCell="A26" workbookViewId="0">
      <selection activeCell="A33" sqref="A33:U33"/>
    </sheetView>
  </sheetViews>
  <sheetFormatPr baseColWidth="10" defaultRowHeight="13" x14ac:dyDescent="0"/>
  <cols>
    <col min="1" max="1" width="3.28515625" style="6" customWidth="1"/>
    <col min="2" max="2" width="17.85546875" style="6" bestFit="1" customWidth="1"/>
    <col min="3" max="3" width="4.7109375" style="6" bestFit="1" customWidth="1"/>
    <col min="4" max="5" width="9" style="6" customWidth="1"/>
    <col min="6" max="7" width="7.85546875" style="6" customWidth="1"/>
    <col min="8" max="9" width="6.7109375" style="6" customWidth="1"/>
    <col min="10" max="10" width="6.140625" style="6" customWidth="1"/>
    <col min="11" max="11" width="6.85546875" style="6" customWidth="1"/>
    <col min="12" max="12" width="5.5703125" style="6" customWidth="1"/>
    <col min="13" max="20" width="6.5703125" style="6" customWidth="1"/>
    <col min="21" max="21" width="12" style="33" customWidth="1"/>
  </cols>
  <sheetData>
    <row r="1" spans="1:139">
      <c r="A1" s="14">
        <v>1</v>
      </c>
      <c r="B1" s="14">
        <v>2</v>
      </c>
      <c r="C1" s="14">
        <v>3</v>
      </c>
      <c r="D1" s="14">
        <v>4</v>
      </c>
      <c r="E1" s="14">
        <v>5</v>
      </c>
      <c r="F1" s="14">
        <v>6</v>
      </c>
      <c r="G1" s="14">
        <v>7</v>
      </c>
      <c r="H1" s="14">
        <v>8</v>
      </c>
      <c r="I1" s="14">
        <v>9</v>
      </c>
      <c r="J1" s="14">
        <v>10</v>
      </c>
      <c r="K1" s="14">
        <v>11</v>
      </c>
      <c r="L1" s="14">
        <v>12</v>
      </c>
      <c r="M1" s="14">
        <v>13</v>
      </c>
      <c r="N1" s="14">
        <v>14</v>
      </c>
      <c r="O1" s="14">
        <v>15</v>
      </c>
      <c r="P1" s="14">
        <v>16</v>
      </c>
      <c r="Q1" s="14">
        <v>17</v>
      </c>
      <c r="R1" s="14">
        <v>18</v>
      </c>
      <c r="S1" s="14">
        <v>19</v>
      </c>
      <c r="T1" s="14">
        <v>20</v>
      </c>
      <c r="U1" s="35">
        <v>21</v>
      </c>
    </row>
    <row r="2" spans="1:139" ht="39" customHeight="1">
      <c r="A2" s="1" t="s">
        <v>37</v>
      </c>
      <c r="B2" s="2" t="s">
        <v>5</v>
      </c>
      <c r="C2" s="2" t="s">
        <v>6</v>
      </c>
      <c r="D2" s="1" t="s">
        <v>7</v>
      </c>
      <c r="E2" s="1" t="s">
        <v>8</v>
      </c>
      <c r="F2" s="2" t="s">
        <v>9</v>
      </c>
      <c r="G2" s="25" t="s">
        <v>76</v>
      </c>
      <c r="H2" s="47" t="s">
        <v>83</v>
      </c>
      <c r="I2" s="48"/>
      <c r="J2" s="48"/>
      <c r="K2" s="48"/>
      <c r="L2" s="49"/>
      <c r="M2" s="3" t="s">
        <v>84</v>
      </c>
      <c r="N2" s="3" t="s">
        <v>85</v>
      </c>
      <c r="O2" s="3" t="s">
        <v>86</v>
      </c>
      <c r="P2" s="3" t="s">
        <v>87</v>
      </c>
      <c r="Q2" s="3" t="s">
        <v>84</v>
      </c>
      <c r="R2" s="3" t="s">
        <v>85</v>
      </c>
      <c r="S2" s="3" t="s">
        <v>86</v>
      </c>
      <c r="T2" s="3" t="s">
        <v>87</v>
      </c>
      <c r="U2" s="29" t="s">
        <v>64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</row>
    <row r="3" spans="1:139">
      <c r="A3" s="7"/>
      <c r="B3" s="8"/>
      <c r="C3" s="8"/>
      <c r="D3" s="7"/>
      <c r="E3" s="7"/>
      <c r="F3" s="8"/>
      <c r="G3" s="8"/>
      <c r="H3" s="50"/>
      <c r="I3" s="51"/>
      <c r="J3" s="51"/>
      <c r="K3" s="51"/>
      <c r="L3" s="52"/>
      <c r="M3" s="41" t="s">
        <v>15</v>
      </c>
      <c r="N3" s="42"/>
      <c r="O3" s="42"/>
      <c r="P3" s="43"/>
      <c r="Q3" s="41" t="s">
        <v>16</v>
      </c>
      <c r="R3" s="42"/>
      <c r="S3" s="42"/>
      <c r="T3" s="43"/>
      <c r="U3" s="30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1:139" ht="24" customHeight="1">
      <c r="A4" s="21">
        <v>1</v>
      </c>
      <c r="B4" s="22" t="s">
        <v>10</v>
      </c>
      <c r="C4" s="23" t="s">
        <v>43</v>
      </c>
      <c r="D4" s="26" t="s">
        <v>1</v>
      </c>
      <c r="E4" s="26" t="s">
        <v>2</v>
      </c>
      <c r="F4" s="24" t="str">
        <f>HYPERLINK("http://genome.ucsc.edu/cgi-bin/hgTracks?position=chr7:128062056-128062483", "Go2UCSC")</f>
        <v>Go2UCSC</v>
      </c>
      <c r="G4" s="24" t="s">
        <v>51</v>
      </c>
      <c r="H4" s="16">
        <v>595.88333333333321</v>
      </c>
      <c r="I4" s="16">
        <v>0</v>
      </c>
      <c r="J4" s="16">
        <v>595.88333333333321</v>
      </c>
      <c r="K4" s="17">
        <v>1</v>
      </c>
      <c r="L4" s="36">
        <v>139.22507788161991</v>
      </c>
      <c r="M4" s="37">
        <v>460.57333333333298</v>
      </c>
      <c r="N4" s="37">
        <v>304.45333333333298</v>
      </c>
      <c r="O4" s="37">
        <v>762.94666666666706</v>
      </c>
      <c r="P4" s="37">
        <v>855.56</v>
      </c>
      <c r="Q4" s="18">
        <v>0</v>
      </c>
      <c r="R4" s="18">
        <v>0</v>
      </c>
      <c r="S4" s="18">
        <v>0</v>
      </c>
      <c r="T4" s="18">
        <v>0</v>
      </c>
      <c r="U4" s="32" t="s">
        <v>69</v>
      </c>
    </row>
    <row r="5" spans="1:139" ht="24" customHeight="1">
      <c r="A5" s="21">
        <v>2</v>
      </c>
      <c r="B5" s="22" t="s">
        <v>11</v>
      </c>
      <c r="C5" s="23" t="s">
        <v>49</v>
      </c>
      <c r="D5" s="26">
        <v>62866100</v>
      </c>
      <c r="E5" s="26">
        <v>62866281</v>
      </c>
      <c r="F5" s="24" t="str">
        <f>HYPERLINK("http://genome.ucsc.edu/cgi-bin/hgTracks?position=chr10:62865950-62866431", "Go2UCSC")</f>
        <v>Go2UCSC</v>
      </c>
      <c r="G5" s="24" t="s">
        <v>52</v>
      </c>
      <c r="H5" s="16">
        <v>242.05333333333351</v>
      </c>
      <c r="I5" s="16">
        <v>0</v>
      </c>
      <c r="J5" s="16">
        <v>242.05333333333351</v>
      </c>
      <c r="K5" s="17">
        <v>1</v>
      </c>
      <c r="L5" s="36">
        <v>50.218533886583714</v>
      </c>
      <c r="M5" s="37">
        <v>168.01333333333301</v>
      </c>
      <c r="N5" s="37">
        <v>131.90666666666701</v>
      </c>
      <c r="O5" s="37">
        <v>275.66666666666703</v>
      </c>
      <c r="P5" s="37">
        <v>392.62666666666701</v>
      </c>
      <c r="Q5" s="18">
        <v>0</v>
      </c>
      <c r="R5" s="18">
        <v>0</v>
      </c>
      <c r="S5" s="18">
        <v>0</v>
      </c>
      <c r="T5" s="18">
        <v>0</v>
      </c>
      <c r="U5" s="31" t="s">
        <v>54</v>
      </c>
    </row>
    <row r="6" spans="1:139" ht="24" customHeight="1">
      <c r="A6" s="21">
        <v>3</v>
      </c>
      <c r="B6" s="22" t="s">
        <v>12</v>
      </c>
      <c r="C6" s="23" t="s">
        <v>49</v>
      </c>
      <c r="D6" s="26">
        <v>74967299</v>
      </c>
      <c r="E6" s="26">
        <v>74967451</v>
      </c>
      <c r="F6" s="24" t="str">
        <f>HYPERLINK("http://genome.ucsc.edu/cgi-bin/hgTracks?position=chr10:74967149-74967601", "Go2UCSC")</f>
        <v>Go2UCSC</v>
      </c>
      <c r="G6" s="24" t="s">
        <v>53</v>
      </c>
      <c r="H6" s="16">
        <v>188.43</v>
      </c>
      <c r="I6" s="16">
        <v>0</v>
      </c>
      <c r="J6" s="16">
        <v>188.43</v>
      </c>
      <c r="K6" s="17">
        <v>1</v>
      </c>
      <c r="L6" s="36">
        <v>41.596026490066222</v>
      </c>
      <c r="M6" s="37">
        <v>131.68</v>
      </c>
      <c r="N6" s="37">
        <v>112.88</v>
      </c>
      <c r="O6" s="37">
        <v>211.70666666666699</v>
      </c>
      <c r="P6" s="37">
        <v>297.45333333333298</v>
      </c>
      <c r="Q6" s="18">
        <v>0</v>
      </c>
      <c r="R6" s="18">
        <v>0</v>
      </c>
      <c r="S6" s="18">
        <v>0</v>
      </c>
      <c r="T6" s="18">
        <v>0</v>
      </c>
      <c r="U6" s="31" t="s">
        <v>54</v>
      </c>
    </row>
    <row r="7" spans="1:139" ht="24" customHeight="1">
      <c r="A7" s="21">
        <v>4</v>
      </c>
      <c r="B7" s="9" t="s">
        <v>17</v>
      </c>
      <c r="C7" s="9" t="s">
        <v>44</v>
      </c>
      <c r="D7" s="27">
        <v>115002158</v>
      </c>
      <c r="E7" s="27">
        <v>115002423</v>
      </c>
      <c r="F7" s="9" t="str">
        <f>HYPERLINK("http://genome.ucsc.edu/cgi-bin/hgTracks?position=chr5:115002008-115002573", "Go2UCSC")</f>
        <v>Go2UCSC</v>
      </c>
      <c r="G7" s="9" t="s">
        <v>34</v>
      </c>
      <c r="H7" s="20">
        <v>200.54333333333327</v>
      </c>
      <c r="I7" s="20">
        <v>0</v>
      </c>
      <c r="J7" s="20">
        <v>200.54333333333327</v>
      </c>
      <c r="K7" s="11">
        <v>1</v>
      </c>
      <c r="L7" s="38">
        <v>35.431684334511175</v>
      </c>
      <c r="M7" s="39">
        <v>139.213333333333</v>
      </c>
      <c r="N7" s="39">
        <v>113.34666666666701</v>
      </c>
      <c r="O7" s="39">
        <v>207.4</v>
      </c>
      <c r="P7" s="39">
        <v>342.21333333333303</v>
      </c>
      <c r="Q7" s="12">
        <v>0</v>
      </c>
      <c r="R7" s="12">
        <v>0</v>
      </c>
      <c r="S7" s="12">
        <v>0</v>
      </c>
      <c r="T7" s="12">
        <v>0</v>
      </c>
      <c r="U7" s="31" t="s">
        <v>54</v>
      </c>
    </row>
    <row r="8" spans="1:139" ht="24" customHeight="1">
      <c r="A8" s="21">
        <v>5</v>
      </c>
      <c r="B8" s="9" t="s">
        <v>19</v>
      </c>
      <c r="C8" s="9" t="s">
        <v>46</v>
      </c>
      <c r="D8" s="27">
        <v>84746464</v>
      </c>
      <c r="E8" s="27">
        <v>84746699</v>
      </c>
      <c r="F8" s="9" t="str">
        <f>HYPERLINK("http://genome.ucsc.edu/cgi-bin/hgTracks?position=chr16:84746314-84746849", "Go2UCSC")</f>
        <v>Go2UCSC</v>
      </c>
      <c r="G8" s="9" t="s">
        <v>56</v>
      </c>
      <c r="H8" s="20">
        <v>179.23</v>
      </c>
      <c r="I8" s="20">
        <v>7.7422344390304904E-2</v>
      </c>
      <c r="J8" s="20">
        <v>179.30742234439032</v>
      </c>
      <c r="K8" s="11">
        <v>0.9995682145034599</v>
      </c>
      <c r="L8" s="38">
        <v>33.452877303057896</v>
      </c>
      <c r="M8" s="39">
        <v>103.786666666667</v>
      </c>
      <c r="N8" s="39">
        <v>116.053333333333</v>
      </c>
      <c r="O8" s="39">
        <v>226.90666666666701</v>
      </c>
      <c r="P8" s="39">
        <v>270.17333333333301</v>
      </c>
      <c r="Q8" s="12">
        <v>1.8330544710912798E-2</v>
      </c>
      <c r="R8" s="12">
        <v>1.2269938650306799E-2</v>
      </c>
      <c r="S8" s="12">
        <v>3.6512362900000005E-2</v>
      </c>
      <c r="T8" s="12">
        <v>0.24257653130000001</v>
      </c>
      <c r="U8" s="32" t="s">
        <v>55</v>
      </c>
    </row>
    <row r="9" spans="1:139" ht="24" customHeight="1">
      <c r="A9" s="21">
        <v>6</v>
      </c>
      <c r="B9" s="9" t="s">
        <v>3</v>
      </c>
      <c r="C9" s="9" t="s">
        <v>48</v>
      </c>
      <c r="D9" s="27">
        <v>86493988</v>
      </c>
      <c r="E9" s="27">
        <v>86494179</v>
      </c>
      <c r="F9" s="9" t="str">
        <f>HYPERLINK("http://genome.ucsc.edu/cgi-bin/hgTracks?position=chr12:86493838-86494329", "Go2UCSC")</f>
        <v>Go2UCSC</v>
      </c>
      <c r="G9" s="9" t="s">
        <v>34</v>
      </c>
      <c r="H9" s="20">
        <v>140.78999999999991</v>
      </c>
      <c r="I9" s="20">
        <v>0</v>
      </c>
      <c r="J9" s="20">
        <v>140.78999999999991</v>
      </c>
      <c r="K9" s="11">
        <v>1</v>
      </c>
      <c r="L9" s="38">
        <v>28.615853658536565</v>
      </c>
      <c r="M9" s="39">
        <v>120.533333333333</v>
      </c>
      <c r="N9" s="39">
        <v>69.426666666666705</v>
      </c>
      <c r="O9" s="39">
        <v>174.70666666666699</v>
      </c>
      <c r="P9" s="39">
        <v>198.493333333333</v>
      </c>
      <c r="Q9" s="12">
        <v>0</v>
      </c>
      <c r="R9" s="12">
        <v>0</v>
      </c>
      <c r="S9" s="12">
        <v>0</v>
      </c>
      <c r="T9" s="12">
        <v>0</v>
      </c>
      <c r="U9" s="31" t="s">
        <v>60</v>
      </c>
    </row>
    <row r="10" spans="1:139" ht="24" customHeight="1">
      <c r="A10" s="21">
        <v>7</v>
      </c>
      <c r="B10" s="9" t="s">
        <v>40</v>
      </c>
      <c r="C10" s="9" t="s">
        <v>45</v>
      </c>
      <c r="D10" s="27">
        <v>4820900</v>
      </c>
      <c r="E10" s="27">
        <v>4821061</v>
      </c>
      <c r="F10" s="9" t="str">
        <f>HYPERLINK("http://genome.ucsc.edu/cgi-bin/hgTracks?position=chr19:4820750-4821211", "Go2UCSC")</f>
        <v>Go2UCSC</v>
      </c>
      <c r="G10" s="9" t="s">
        <v>35</v>
      </c>
      <c r="H10" s="10">
        <v>97.27</v>
      </c>
      <c r="I10" s="10">
        <v>0</v>
      </c>
      <c r="J10" s="10">
        <v>97.27</v>
      </c>
      <c r="K10" s="11">
        <v>1</v>
      </c>
      <c r="L10" s="38">
        <v>21.054112554112553</v>
      </c>
      <c r="M10" s="39">
        <v>119.52</v>
      </c>
      <c r="N10" s="39">
        <v>95.28</v>
      </c>
      <c r="O10" s="39">
        <v>90.28</v>
      </c>
      <c r="P10" s="39">
        <v>84</v>
      </c>
      <c r="Q10" s="12">
        <v>0</v>
      </c>
      <c r="R10" s="12">
        <v>0</v>
      </c>
      <c r="S10" s="12">
        <v>0</v>
      </c>
      <c r="T10" s="12">
        <v>0</v>
      </c>
      <c r="U10" s="32" t="s">
        <v>70</v>
      </c>
    </row>
    <row r="11" spans="1:139" ht="24" customHeight="1">
      <c r="A11" s="21">
        <v>8</v>
      </c>
      <c r="B11" s="22" t="s">
        <v>13</v>
      </c>
      <c r="C11" s="23" t="s">
        <v>47</v>
      </c>
      <c r="D11" s="26">
        <v>14842649</v>
      </c>
      <c r="E11" s="26">
        <v>14843098</v>
      </c>
      <c r="F11" s="23" t="str">
        <f>HYPERLINK("http://genome.ucsc.edu/cgi-bin/hgTracks?position=chr8:14842499-14843248", "Go2UCSC")</f>
        <v>Go2UCSC</v>
      </c>
      <c r="G11" s="23" t="s">
        <v>52</v>
      </c>
      <c r="H11" s="16">
        <v>150.28000000000009</v>
      </c>
      <c r="I11" s="16">
        <v>4.3933339783249998</v>
      </c>
      <c r="J11" s="16">
        <v>154.67333397832508</v>
      </c>
      <c r="K11" s="17">
        <v>0.97159604784273512</v>
      </c>
      <c r="L11" s="36">
        <v>20.62311119711001</v>
      </c>
      <c r="M11" s="37">
        <v>141.32</v>
      </c>
      <c r="N11" s="37">
        <v>91.253333333333302</v>
      </c>
      <c r="O11" s="37">
        <v>165.96</v>
      </c>
      <c r="P11" s="37">
        <v>202.58666666666699</v>
      </c>
      <c r="Q11" s="18">
        <v>4.0625</v>
      </c>
      <c r="R11" s="18">
        <v>4.5</v>
      </c>
      <c r="S11" s="18">
        <v>4.3405572755000001</v>
      </c>
      <c r="T11" s="18">
        <v>4.6702786378000001</v>
      </c>
      <c r="U11" s="31" t="s">
        <v>66</v>
      </c>
    </row>
    <row r="12" spans="1:139" ht="24" customHeight="1">
      <c r="A12" s="21">
        <v>9</v>
      </c>
      <c r="B12" s="9" t="s">
        <v>22</v>
      </c>
      <c r="C12" s="9" t="s">
        <v>49</v>
      </c>
      <c r="D12" s="27">
        <v>126508214</v>
      </c>
      <c r="E12" s="27">
        <v>126508433</v>
      </c>
      <c r="F12" s="9" t="str">
        <f>HYPERLINK("http://genome.ucsc.edu/cgi-bin/hgTracks?position=chr10:126508064-126508583", "Go2UCSC")</f>
        <v>Go2UCSC</v>
      </c>
      <c r="G12" s="9" t="s">
        <v>34</v>
      </c>
      <c r="H12" s="20">
        <v>92.596666666666849</v>
      </c>
      <c r="I12" s="20">
        <v>0</v>
      </c>
      <c r="J12" s="20">
        <v>92.596666666666849</v>
      </c>
      <c r="K12" s="11">
        <v>1</v>
      </c>
      <c r="L12" s="38">
        <v>17.807051282051315</v>
      </c>
      <c r="M12" s="39">
        <v>91.106666666666698</v>
      </c>
      <c r="N12" s="39">
        <v>62.546666666666702</v>
      </c>
      <c r="O12" s="39">
        <v>101.666666666667</v>
      </c>
      <c r="P12" s="39">
        <v>115.066666666667</v>
      </c>
      <c r="Q12" s="12">
        <v>0</v>
      </c>
      <c r="R12" s="12">
        <v>0</v>
      </c>
      <c r="S12" s="12">
        <v>0</v>
      </c>
      <c r="T12" s="12">
        <v>0</v>
      </c>
      <c r="U12" s="31" t="s">
        <v>60</v>
      </c>
    </row>
    <row r="13" spans="1:139" ht="24" customHeight="1">
      <c r="A13" s="21">
        <v>10</v>
      </c>
      <c r="B13" s="9" t="s">
        <v>41</v>
      </c>
      <c r="C13" s="9" t="s">
        <v>43</v>
      </c>
      <c r="D13" s="27">
        <v>127986097</v>
      </c>
      <c r="E13" s="27">
        <v>127986293</v>
      </c>
      <c r="F13" s="9" t="str">
        <f>HYPERLINK("http://genome.ucsc.edu/cgi-bin/hgTracks?position=chr7:127985947-127986443", "Go2UCSC")</f>
        <v>Go2UCSC</v>
      </c>
      <c r="G13" s="9" t="s">
        <v>36</v>
      </c>
      <c r="H13" s="20">
        <v>75.013333333333321</v>
      </c>
      <c r="I13" s="20">
        <v>0</v>
      </c>
      <c r="J13" s="20">
        <v>75.013333333333321</v>
      </c>
      <c r="K13" s="11">
        <v>1</v>
      </c>
      <c r="L13" s="38">
        <v>15.093226022803485</v>
      </c>
      <c r="M13" s="39">
        <v>83.933333333333294</v>
      </c>
      <c r="N13" s="39">
        <v>51.68</v>
      </c>
      <c r="O13" s="39">
        <v>86.346666666666707</v>
      </c>
      <c r="P13" s="39">
        <v>78.093333333333305</v>
      </c>
      <c r="Q13" s="12">
        <v>0</v>
      </c>
      <c r="R13" s="12">
        <v>0</v>
      </c>
      <c r="S13" s="12">
        <v>0</v>
      </c>
      <c r="T13" s="12">
        <v>0</v>
      </c>
      <c r="U13" s="32" t="s">
        <v>57</v>
      </c>
    </row>
    <row r="14" spans="1:139" ht="24" customHeight="1">
      <c r="A14" s="21">
        <v>11</v>
      </c>
      <c r="B14" s="9" t="s">
        <v>21</v>
      </c>
      <c r="C14" s="9" t="s">
        <v>43</v>
      </c>
      <c r="D14" s="27">
        <v>117336693</v>
      </c>
      <c r="E14" s="27">
        <v>117336856</v>
      </c>
      <c r="F14" s="9" t="str">
        <f>HYPERLINK("http://genome.ucsc.edu/cgi-bin/hgTracks?position=chr7:117336543-117337006", "Go2UCSC")</f>
        <v>Go2UCSC</v>
      </c>
      <c r="G14" s="9" t="s">
        <v>36</v>
      </c>
      <c r="H14" s="10">
        <v>67.423333333333332</v>
      </c>
      <c r="I14" s="10">
        <v>2.3152777777916675</v>
      </c>
      <c r="J14" s="10">
        <v>69.738611111124996</v>
      </c>
      <c r="K14" s="11">
        <v>0.96680063252045001</v>
      </c>
      <c r="L14" s="38">
        <v>15.029873084294179</v>
      </c>
      <c r="M14" s="39">
        <v>51.8</v>
      </c>
      <c r="N14" s="39">
        <v>50.76</v>
      </c>
      <c r="O14" s="39">
        <v>74.213333333333296</v>
      </c>
      <c r="P14" s="39">
        <v>92.92</v>
      </c>
      <c r="Q14" s="12">
        <v>2.0916666666666699</v>
      </c>
      <c r="R14" s="12">
        <v>1.1000000000000001</v>
      </c>
      <c r="S14" s="12">
        <v>1.5777777778000002</v>
      </c>
      <c r="T14" s="12">
        <v>4.4916666667000005</v>
      </c>
      <c r="U14" s="32" t="s">
        <v>65</v>
      </c>
    </row>
    <row r="15" spans="1:139" ht="24" customHeight="1">
      <c r="A15" s="21">
        <v>12</v>
      </c>
      <c r="B15" s="22" t="s">
        <v>14</v>
      </c>
      <c r="C15" s="23" t="s">
        <v>79</v>
      </c>
      <c r="D15" s="26">
        <v>38287916</v>
      </c>
      <c r="E15" s="26">
        <v>38288126</v>
      </c>
      <c r="F15" s="23" t="str">
        <f>HYPERLINK("http://genome.ucsc.edu/cgi-bin/hgTracks?position=chr6:38287766-38288276", "Go2UCSC")</f>
        <v>Go2UCSC</v>
      </c>
      <c r="G15" s="23" t="s">
        <v>51</v>
      </c>
      <c r="H15" s="16">
        <v>68.48666666666665</v>
      </c>
      <c r="I15" s="16">
        <v>0</v>
      </c>
      <c r="J15" s="16">
        <v>68.48666666666665</v>
      </c>
      <c r="K15" s="17">
        <v>1</v>
      </c>
      <c r="L15" s="36">
        <v>13.40247879973907</v>
      </c>
      <c r="M15" s="37">
        <v>72.186666666666696</v>
      </c>
      <c r="N15" s="37">
        <v>36.213333333333303</v>
      </c>
      <c r="O15" s="37">
        <v>76.413333333333298</v>
      </c>
      <c r="P15" s="37">
        <v>89.133333333333297</v>
      </c>
      <c r="Q15" s="18">
        <v>0</v>
      </c>
      <c r="R15" s="18">
        <v>0</v>
      </c>
      <c r="S15" s="18">
        <v>0</v>
      </c>
      <c r="T15" s="18">
        <v>0</v>
      </c>
      <c r="U15" s="40" t="s">
        <v>58</v>
      </c>
    </row>
    <row r="16" spans="1:139" ht="24" customHeight="1">
      <c r="A16" s="21">
        <v>13</v>
      </c>
      <c r="B16" s="9" t="s">
        <v>23</v>
      </c>
      <c r="C16" s="9" t="s">
        <v>43</v>
      </c>
      <c r="D16" s="27">
        <v>133824516</v>
      </c>
      <c r="E16" s="27">
        <v>133824806</v>
      </c>
      <c r="F16" s="9" t="str">
        <f>HYPERLINK("http://genome.ucsc.edu/cgi-bin/hgTracks?position=chr7:133824366-133824956", "Go2UCSC")</f>
        <v>Go2UCSC</v>
      </c>
      <c r="G16" s="9" t="s">
        <v>36</v>
      </c>
      <c r="H16" s="20">
        <v>78.816666666666578</v>
      </c>
      <c r="I16" s="20">
        <v>0.3</v>
      </c>
      <c r="J16" s="20">
        <v>79.116666666666575</v>
      </c>
      <c r="K16" s="11">
        <v>0.99620813145144305</v>
      </c>
      <c r="L16" s="38">
        <v>13.386914833615327</v>
      </c>
      <c r="M16" s="39">
        <v>66.373333333333306</v>
      </c>
      <c r="N16" s="39">
        <v>48.826666666666704</v>
      </c>
      <c r="O16" s="39">
        <v>75.733333333333306</v>
      </c>
      <c r="P16" s="39">
        <v>124.333333333333</v>
      </c>
      <c r="Q16" s="12">
        <v>0</v>
      </c>
      <c r="R16" s="12">
        <v>0.2</v>
      </c>
      <c r="S16" s="12">
        <v>1</v>
      </c>
      <c r="T16" s="12">
        <v>0</v>
      </c>
      <c r="U16" s="32" t="s">
        <v>71</v>
      </c>
    </row>
    <row r="17" spans="1:21" ht="24" customHeight="1">
      <c r="A17" s="21">
        <v>14</v>
      </c>
      <c r="B17" s="9" t="s">
        <v>18</v>
      </c>
      <c r="C17" s="9" t="s">
        <v>45</v>
      </c>
      <c r="D17" s="27">
        <v>23195036</v>
      </c>
      <c r="E17" s="27">
        <v>23195211</v>
      </c>
      <c r="F17" s="9" t="str">
        <f>HYPERLINK("http://genome.ucsc.edu/cgi-bin/hgTracks?position=chr19:23194886-23195361", "Go2UCSC")</f>
        <v>Go2UCSC</v>
      </c>
      <c r="G17" s="9" t="s">
        <v>35</v>
      </c>
      <c r="H17" s="10">
        <v>62.796666666666653</v>
      </c>
      <c r="I17" s="10">
        <v>0</v>
      </c>
      <c r="J17" s="10">
        <v>62.796666666666653</v>
      </c>
      <c r="K17" s="11">
        <v>1</v>
      </c>
      <c r="L17" s="38">
        <v>13.192577030812322</v>
      </c>
      <c r="M17" s="39">
        <v>58.813333333333297</v>
      </c>
      <c r="N17" s="39">
        <v>33.053333333333299</v>
      </c>
      <c r="O17" s="39">
        <v>77.253333333333302</v>
      </c>
      <c r="P17" s="39">
        <v>82.066666666666706</v>
      </c>
      <c r="Q17" s="12">
        <v>0</v>
      </c>
      <c r="R17" s="12">
        <v>0</v>
      </c>
      <c r="S17" s="12">
        <v>0</v>
      </c>
      <c r="T17" s="12">
        <v>0</v>
      </c>
      <c r="U17" s="32" t="s">
        <v>72</v>
      </c>
    </row>
    <row r="18" spans="1:21" ht="24" customHeight="1">
      <c r="A18" s="21">
        <v>15</v>
      </c>
      <c r="B18" s="9" t="s">
        <v>20</v>
      </c>
      <c r="C18" s="9" t="s">
        <v>47</v>
      </c>
      <c r="D18" s="27">
        <v>113522107</v>
      </c>
      <c r="E18" s="27">
        <v>113522266</v>
      </c>
      <c r="F18" s="9" t="str">
        <f>HYPERLINK("http://genome.ucsc.edu/cgi-bin/hgTracks?position=chr8:113521957-113522416", "Go2UCSC")</f>
        <v>Go2UCSC</v>
      </c>
      <c r="G18" s="9" t="s">
        <v>35</v>
      </c>
      <c r="H18" s="10">
        <v>58.273333333333319</v>
      </c>
      <c r="I18" s="10">
        <v>0</v>
      </c>
      <c r="J18" s="10">
        <v>58.273333333333319</v>
      </c>
      <c r="K18" s="11">
        <v>1</v>
      </c>
      <c r="L18" s="38">
        <v>12.668115942028983</v>
      </c>
      <c r="M18" s="39">
        <v>95.853333333333296</v>
      </c>
      <c r="N18" s="39">
        <v>41.546666666666702</v>
      </c>
      <c r="O18" s="39">
        <v>50.093333333333298</v>
      </c>
      <c r="P18" s="39">
        <v>45.6</v>
      </c>
      <c r="Q18" s="12">
        <v>0</v>
      </c>
      <c r="R18" s="12">
        <v>0</v>
      </c>
      <c r="S18" s="12">
        <v>0</v>
      </c>
      <c r="T18" s="12">
        <v>0</v>
      </c>
      <c r="U18" s="31" t="s">
        <v>54</v>
      </c>
    </row>
    <row r="19" spans="1:21" ht="24" customHeight="1">
      <c r="A19" s="21">
        <v>16</v>
      </c>
      <c r="B19" s="22" t="s">
        <v>62</v>
      </c>
      <c r="C19" s="23" t="s">
        <v>80</v>
      </c>
      <c r="D19" s="26">
        <v>30794465</v>
      </c>
      <c r="E19" s="26">
        <v>30794672</v>
      </c>
      <c r="F19" s="23" t="str">
        <f>HYPERLINK("http://genome.ucsc.edu/cgi-bin/hgTracks?position=chr17:30794315-30794822", "Go2UCSC")</f>
        <v>Go2UCSC</v>
      </c>
      <c r="G19" s="23" t="s">
        <v>34</v>
      </c>
      <c r="H19" s="16">
        <v>62.686666666666667</v>
      </c>
      <c r="I19" s="16">
        <v>0</v>
      </c>
      <c r="J19" s="16">
        <v>62.686666666666667</v>
      </c>
      <c r="K19" s="17">
        <v>1</v>
      </c>
      <c r="L19" s="36">
        <v>12.33989501312336</v>
      </c>
      <c r="M19" s="37">
        <v>57.76</v>
      </c>
      <c r="N19" s="37">
        <v>27.706666666666699</v>
      </c>
      <c r="O19" s="37">
        <v>76.613333333333301</v>
      </c>
      <c r="P19" s="37">
        <v>88.6666666666667</v>
      </c>
      <c r="Q19" s="18">
        <v>0</v>
      </c>
      <c r="R19" s="18">
        <v>0</v>
      </c>
      <c r="S19" s="18">
        <v>0</v>
      </c>
      <c r="T19" s="18">
        <v>0</v>
      </c>
      <c r="U19" s="34" t="s">
        <v>73</v>
      </c>
    </row>
    <row r="20" spans="1:21" ht="24" customHeight="1">
      <c r="A20" s="21">
        <v>17</v>
      </c>
      <c r="B20" s="9" t="s">
        <v>25</v>
      </c>
      <c r="C20" s="9" t="s">
        <v>46</v>
      </c>
      <c r="D20" s="27">
        <v>14131871</v>
      </c>
      <c r="E20" s="27">
        <v>14132075</v>
      </c>
      <c r="F20" s="9" t="str">
        <f>HYPERLINK("http://genome.ucsc.edu/cgi-bin/hgTracks?position=chr16:14131721-14132225", "Go2UCSC")</f>
        <v>Go2UCSC</v>
      </c>
      <c r="G20" s="9" t="s">
        <v>34</v>
      </c>
      <c r="H20" s="20">
        <v>53.61</v>
      </c>
      <c r="I20" s="20">
        <v>5.1216666666583333</v>
      </c>
      <c r="J20" s="20">
        <v>58.731666666658334</v>
      </c>
      <c r="K20" s="11">
        <v>0.91279548227828722</v>
      </c>
      <c r="L20" s="38">
        <v>11.630033003298681</v>
      </c>
      <c r="M20" s="39">
        <v>53.626666666666701</v>
      </c>
      <c r="N20" s="39">
        <v>26.88</v>
      </c>
      <c r="O20" s="39">
        <v>59.6933333333333</v>
      </c>
      <c r="P20" s="39">
        <v>74.239999999999995</v>
      </c>
      <c r="Q20" s="12">
        <v>4.5</v>
      </c>
      <c r="R20" s="12">
        <v>3.9933333333333301</v>
      </c>
      <c r="S20" s="12">
        <v>3</v>
      </c>
      <c r="T20" s="12">
        <v>8.9933333333000007</v>
      </c>
      <c r="U20" s="31" t="s">
        <v>60</v>
      </c>
    </row>
    <row r="21" spans="1:21" ht="24" customHeight="1">
      <c r="A21" s="21">
        <v>18</v>
      </c>
      <c r="B21" s="9" t="s">
        <v>24</v>
      </c>
      <c r="C21" s="9" t="s">
        <v>45</v>
      </c>
      <c r="D21" s="27">
        <v>57478665</v>
      </c>
      <c r="E21" s="27">
        <v>57478829</v>
      </c>
      <c r="F21" s="9" t="str">
        <f>HYPERLINK("http://genome.ucsc.edu/cgi-bin/hgTracks?position=chr19:57478515-57478979", "Go2UCSC")</f>
        <v>Go2UCSC</v>
      </c>
      <c r="G21" s="9" t="s">
        <v>36</v>
      </c>
      <c r="H21" s="10">
        <v>44.993333333333325</v>
      </c>
      <c r="I21" s="10">
        <v>3.1753437290592226</v>
      </c>
      <c r="J21" s="10">
        <v>48.168677062392547</v>
      </c>
      <c r="K21" s="11">
        <v>0.93407866018520247</v>
      </c>
      <c r="L21" s="38">
        <v>10.358855282234956</v>
      </c>
      <c r="M21" s="39">
        <v>53.04</v>
      </c>
      <c r="N21" s="39">
        <v>29.3333333333333</v>
      </c>
      <c r="O21" s="39">
        <v>50.32</v>
      </c>
      <c r="P21" s="39">
        <v>47.28</v>
      </c>
      <c r="Q21" s="12">
        <v>2.7424547283702201</v>
      </c>
      <c r="R21" s="12">
        <v>1.6666666666666701</v>
      </c>
      <c r="S21" s="12">
        <v>3.9448356807999998</v>
      </c>
      <c r="T21" s="12">
        <v>4.3474178404000003</v>
      </c>
      <c r="U21" s="31" t="s">
        <v>60</v>
      </c>
    </row>
    <row r="22" spans="1:21" ht="24" customHeight="1">
      <c r="A22" s="21">
        <v>19</v>
      </c>
      <c r="B22" s="9" t="s">
        <v>26</v>
      </c>
      <c r="C22" s="9" t="s">
        <v>49</v>
      </c>
      <c r="D22" s="27">
        <v>70786302</v>
      </c>
      <c r="E22" s="27">
        <v>70786504</v>
      </c>
      <c r="F22" s="9" t="str">
        <f>HYPERLINK("http://genome.ucsc.edu/cgi-bin/hgTracks?position=chr10:70786152-70786654", "Go2UCSC")</f>
        <v>Go2UCSC</v>
      </c>
      <c r="G22" s="9" t="s">
        <v>36</v>
      </c>
      <c r="H22" s="10">
        <v>48.126666666666679</v>
      </c>
      <c r="I22" s="10">
        <v>3.4939397309935751</v>
      </c>
      <c r="J22" s="10">
        <v>51.620606397660254</v>
      </c>
      <c r="K22" s="11">
        <v>0.9323150196245672</v>
      </c>
      <c r="L22" s="38">
        <v>10.262546003510984</v>
      </c>
      <c r="M22" s="39">
        <v>36.733333333333299</v>
      </c>
      <c r="N22" s="39">
        <v>41.84</v>
      </c>
      <c r="O22" s="39">
        <v>62.706666666666699</v>
      </c>
      <c r="P22" s="39">
        <v>51.226666666666702</v>
      </c>
      <c r="Q22" s="12">
        <v>2.2212206787442801</v>
      </c>
      <c r="R22" s="12">
        <v>1.75194166573002</v>
      </c>
      <c r="S22" s="12">
        <v>5.5025297370999997</v>
      </c>
      <c r="T22" s="12">
        <v>4.5000668423999999</v>
      </c>
      <c r="U22" s="31" t="s">
        <v>60</v>
      </c>
    </row>
    <row r="23" spans="1:21" ht="24" customHeight="1">
      <c r="A23" s="21">
        <v>20</v>
      </c>
      <c r="B23" s="9" t="s">
        <v>0</v>
      </c>
      <c r="C23" s="9" t="s">
        <v>50</v>
      </c>
      <c r="D23" s="27">
        <v>65049244</v>
      </c>
      <c r="E23" s="27">
        <v>65049401</v>
      </c>
      <c r="F23" s="9" t="str">
        <f>HYPERLINK("http://genome.ucsc.edu/cgi-bin/hgTracks?position=chr9:65049094-65049551", "Go2UCSC")</f>
        <v>Go2UCSC</v>
      </c>
      <c r="G23" s="9" t="s">
        <v>38</v>
      </c>
      <c r="H23" s="20">
        <v>46.443333333333349</v>
      </c>
      <c r="I23" s="20">
        <v>1.0000000008333326E-2</v>
      </c>
      <c r="J23" s="20">
        <v>46.453333333341682</v>
      </c>
      <c r="K23" s="11">
        <v>0.99978473019499858</v>
      </c>
      <c r="L23" s="38">
        <v>10.14264919941958</v>
      </c>
      <c r="M23" s="39">
        <v>38.9866666666667</v>
      </c>
      <c r="N23" s="39">
        <v>26.026666666666699</v>
      </c>
      <c r="O23" s="39">
        <v>55.066666666666698</v>
      </c>
      <c r="P23" s="39">
        <v>65.6933333333333</v>
      </c>
      <c r="Q23" s="12">
        <v>0</v>
      </c>
      <c r="R23" s="12">
        <v>3.3333333333333298E-2</v>
      </c>
      <c r="S23" s="12">
        <v>0</v>
      </c>
      <c r="T23" s="12">
        <v>6.6666667000000006E-3</v>
      </c>
      <c r="U23" s="31" t="s">
        <v>60</v>
      </c>
    </row>
    <row r="24" spans="1:21" ht="24" customHeight="1">
      <c r="A24" s="21">
        <v>21</v>
      </c>
      <c r="B24" s="22" t="s">
        <v>63</v>
      </c>
      <c r="C24" s="23" t="s">
        <v>43</v>
      </c>
      <c r="D24" s="26">
        <v>52740591</v>
      </c>
      <c r="E24" s="26">
        <v>52740766</v>
      </c>
      <c r="F24" s="23" t="str">
        <f>HYPERLINK("http://genome.ucsc.edu/cgi-bin/hgTracks?position=chr7:52740441-52740916", "Go2UCSC")</f>
        <v>Go2UCSC</v>
      </c>
      <c r="G24" s="23" t="s">
        <v>53</v>
      </c>
      <c r="H24" s="16">
        <v>41.503333333333323</v>
      </c>
      <c r="I24" s="16">
        <v>0.04</v>
      </c>
      <c r="J24" s="16">
        <v>41.543333333333322</v>
      </c>
      <c r="K24" s="17">
        <v>0.99903714996389315</v>
      </c>
      <c r="L24" s="36">
        <v>8.7275910364145641</v>
      </c>
      <c r="M24" s="37">
        <v>33.76</v>
      </c>
      <c r="N24" s="37">
        <v>26.613333333333301</v>
      </c>
      <c r="O24" s="37">
        <v>52.0133333333333</v>
      </c>
      <c r="P24" s="37">
        <v>53.626666666666701</v>
      </c>
      <c r="Q24" s="18">
        <v>0</v>
      </c>
      <c r="R24" s="18">
        <v>0</v>
      </c>
      <c r="S24" s="18">
        <v>5.3333333300000001E-2</v>
      </c>
      <c r="T24" s="18">
        <v>0.10666666670000001</v>
      </c>
      <c r="U24" s="32" t="s">
        <v>66</v>
      </c>
    </row>
    <row r="25" spans="1:21" ht="24" customHeight="1">
      <c r="A25" s="21">
        <v>22</v>
      </c>
      <c r="B25" s="9" t="s">
        <v>29</v>
      </c>
      <c r="C25" s="9" t="s">
        <v>50</v>
      </c>
      <c r="D25" s="27">
        <v>107551368</v>
      </c>
      <c r="E25" s="27">
        <v>107551823</v>
      </c>
      <c r="F25" s="9" t="str">
        <f>HYPERLINK("http://genome.ucsc.edu/cgi-bin/hgTracks?position=chr9:107551218-107551973", "Go2UCSC")</f>
        <v>Go2UCSC</v>
      </c>
      <c r="G25" s="9" t="s">
        <v>39</v>
      </c>
      <c r="H25" s="20">
        <v>63.05333333333332</v>
      </c>
      <c r="I25" s="20">
        <v>0</v>
      </c>
      <c r="J25" s="20">
        <v>63.05333333333332</v>
      </c>
      <c r="K25" s="11">
        <v>1</v>
      </c>
      <c r="L25" s="38">
        <v>8.3403880070546723</v>
      </c>
      <c r="M25" s="39">
        <v>41.36</v>
      </c>
      <c r="N25" s="39">
        <v>41.093333333333298</v>
      </c>
      <c r="O25" s="39">
        <v>71.3333333333333</v>
      </c>
      <c r="P25" s="39">
        <v>98.426666666666705</v>
      </c>
      <c r="Q25" s="12">
        <v>0</v>
      </c>
      <c r="R25" s="12">
        <v>0</v>
      </c>
      <c r="S25" s="12">
        <v>0</v>
      </c>
      <c r="T25" s="12">
        <v>0</v>
      </c>
      <c r="U25" s="31" t="s">
        <v>61</v>
      </c>
    </row>
    <row r="26" spans="1:21" ht="24" customHeight="1">
      <c r="A26" s="21">
        <v>23</v>
      </c>
      <c r="B26" s="22" t="s">
        <v>77</v>
      </c>
      <c r="C26" s="23" t="s">
        <v>82</v>
      </c>
      <c r="D26" s="26">
        <v>25022629</v>
      </c>
      <c r="E26" s="26">
        <v>25022811</v>
      </c>
      <c r="F26" s="23" t="str">
        <f>HYPERLINK("http://genome.ucsc.edu/cgi-bin/hgTracks?position=chr13:25022479-25022961", "Go2UCSC")</f>
        <v>Go2UCSC</v>
      </c>
      <c r="G26" s="23" t="s">
        <v>74</v>
      </c>
      <c r="H26" s="16">
        <v>40.243333333333354</v>
      </c>
      <c r="I26" s="16">
        <v>0</v>
      </c>
      <c r="J26" s="16">
        <v>40.243333333333354</v>
      </c>
      <c r="K26" s="17">
        <v>1</v>
      </c>
      <c r="L26" s="36">
        <v>8.3319530710835092</v>
      </c>
      <c r="M26" s="37">
        <v>40.266666666666701</v>
      </c>
      <c r="N26" s="37">
        <v>31.426666666666701</v>
      </c>
      <c r="O26" s="37">
        <v>38.186666666666703</v>
      </c>
      <c r="P26" s="37">
        <v>51.093333333333298</v>
      </c>
      <c r="Q26" s="18">
        <v>0</v>
      </c>
      <c r="R26" s="18">
        <v>0</v>
      </c>
      <c r="S26" s="18">
        <v>0</v>
      </c>
      <c r="T26" s="18">
        <v>0</v>
      </c>
      <c r="U26" s="32" t="s">
        <v>75</v>
      </c>
    </row>
    <row r="27" spans="1:21" ht="24" customHeight="1">
      <c r="A27" s="21">
        <v>24</v>
      </c>
      <c r="B27" s="9" t="s">
        <v>30</v>
      </c>
      <c r="C27" s="9" t="s">
        <v>44</v>
      </c>
      <c r="D27" s="27">
        <v>135372305</v>
      </c>
      <c r="E27" s="27">
        <v>135372576</v>
      </c>
      <c r="F27" s="9" t="str">
        <f>HYPERLINK("http://genome.ucsc.edu/cgi-bin/hgTracks?position=chr5:135372155-135372726", "Go2UCSC")</f>
        <v>Go2UCSC</v>
      </c>
      <c r="G27" s="9" t="s">
        <v>36</v>
      </c>
      <c r="H27" s="20">
        <v>44.65333333333335</v>
      </c>
      <c r="I27" s="20">
        <v>0</v>
      </c>
      <c r="J27" s="20">
        <v>44.65333333333335</v>
      </c>
      <c r="K27" s="11">
        <v>1</v>
      </c>
      <c r="L27" s="38">
        <v>7.8065268065268087</v>
      </c>
      <c r="M27" s="39">
        <v>35.466666666666697</v>
      </c>
      <c r="N27" s="39">
        <v>20.079999999999998</v>
      </c>
      <c r="O27" s="39">
        <v>58.586666666666702</v>
      </c>
      <c r="P27" s="39">
        <v>64.48</v>
      </c>
      <c r="Q27" s="12">
        <v>0</v>
      </c>
      <c r="R27" s="12">
        <v>0</v>
      </c>
      <c r="S27" s="12">
        <v>0</v>
      </c>
      <c r="T27" s="12">
        <v>0</v>
      </c>
      <c r="U27" s="31" t="s">
        <v>60</v>
      </c>
    </row>
    <row r="28" spans="1:21" ht="24" customHeight="1">
      <c r="A28" s="21">
        <v>25</v>
      </c>
      <c r="B28" s="9" t="s">
        <v>42</v>
      </c>
      <c r="C28" s="9" t="s">
        <v>4</v>
      </c>
      <c r="D28" s="27">
        <v>55512400</v>
      </c>
      <c r="E28" s="27">
        <v>55512584</v>
      </c>
      <c r="F28" s="9" t="str">
        <f>HYPERLINK("http://genome.ucsc.edu/cgi-bin/hgTracks?position=chr14:55512250-55512734", "Go2UCSC")</f>
        <v>Go2UCSC</v>
      </c>
      <c r="G28" s="9" t="s">
        <v>67</v>
      </c>
      <c r="H28" s="20">
        <v>37.476666666666645</v>
      </c>
      <c r="I28" s="20">
        <v>0</v>
      </c>
      <c r="J28" s="20">
        <v>37.476666666666645</v>
      </c>
      <c r="K28" s="11">
        <v>1</v>
      </c>
      <c r="L28" s="38">
        <v>7.7271477663230197</v>
      </c>
      <c r="M28" s="39">
        <v>34.453333333333298</v>
      </c>
      <c r="N28" s="39">
        <v>22.16</v>
      </c>
      <c r="O28" s="39">
        <v>39.24</v>
      </c>
      <c r="P28" s="39">
        <v>54.053333333333299</v>
      </c>
      <c r="Q28" s="12">
        <v>0</v>
      </c>
      <c r="R28" s="12">
        <v>0</v>
      </c>
      <c r="S28" s="12">
        <v>0</v>
      </c>
      <c r="T28" s="12">
        <v>0</v>
      </c>
      <c r="U28" s="32" t="s">
        <v>68</v>
      </c>
    </row>
    <row r="29" spans="1:21" s="6" customFormat="1" ht="24" customHeight="1">
      <c r="A29" s="21">
        <v>26</v>
      </c>
      <c r="B29" s="9" t="s">
        <v>28</v>
      </c>
      <c r="C29" s="9" t="s">
        <v>44</v>
      </c>
      <c r="D29" s="27">
        <v>65926870</v>
      </c>
      <c r="E29" s="27">
        <v>65927025</v>
      </c>
      <c r="F29" s="9" t="str">
        <f>HYPERLINK("http://genome.ucsc.edu/cgi-bin/hgTracks?position=chr5:65926720-65927175", "Go2UCSC")</f>
        <v>Go2UCSC</v>
      </c>
      <c r="G29" s="9" t="s">
        <v>35</v>
      </c>
      <c r="H29" s="20">
        <v>32.56</v>
      </c>
      <c r="I29" s="20">
        <v>1.2908333333249999</v>
      </c>
      <c r="J29" s="20">
        <v>33.850833333324999</v>
      </c>
      <c r="K29" s="11">
        <v>0.96186701459859736</v>
      </c>
      <c r="L29" s="38">
        <v>7.423428362571272</v>
      </c>
      <c r="M29" s="39">
        <v>21.68</v>
      </c>
      <c r="N29" s="39">
        <v>24.96</v>
      </c>
      <c r="O29" s="39">
        <v>38.3466666666667</v>
      </c>
      <c r="P29" s="39">
        <v>45.253333333333302</v>
      </c>
      <c r="Q29" s="12">
        <v>0.83333333333333404</v>
      </c>
      <c r="R29" s="12">
        <v>0.91666666666666607</v>
      </c>
      <c r="S29" s="12">
        <v>1.1633333333</v>
      </c>
      <c r="T29" s="12">
        <v>2.25</v>
      </c>
      <c r="U29" s="31" t="s">
        <v>66</v>
      </c>
    </row>
    <row r="30" spans="1:21" ht="24" customHeight="1">
      <c r="A30" s="21">
        <v>27</v>
      </c>
      <c r="B30" s="15" t="s">
        <v>31</v>
      </c>
      <c r="C30" s="15" t="s">
        <v>32</v>
      </c>
      <c r="D30" s="28">
        <v>120246867</v>
      </c>
      <c r="E30" s="28">
        <v>120247052</v>
      </c>
      <c r="F30" s="19" t="s">
        <v>33</v>
      </c>
      <c r="G30" s="19" t="s">
        <v>38</v>
      </c>
      <c r="H30" s="16">
        <v>32.083333333333321</v>
      </c>
      <c r="I30" s="16">
        <v>0</v>
      </c>
      <c r="J30" s="16">
        <v>32.083333333333321</v>
      </c>
      <c r="K30" s="17">
        <v>1</v>
      </c>
      <c r="L30" s="36">
        <v>6.6015089163237288</v>
      </c>
      <c r="M30" s="37">
        <v>26.373333333333299</v>
      </c>
      <c r="N30" s="37">
        <v>27.48</v>
      </c>
      <c r="O30" s="37">
        <v>42.16</v>
      </c>
      <c r="P30" s="37">
        <v>32.32</v>
      </c>
      <c r="Q30" s="18">
        <v>0</v>
      </c>
      <c r="R30" s="18">
        <v>0</v>
      </c>
      <c r="S30" s="18">
        <v>0</v>
      </c>
      <c r="T30" s="18">
        <v>0</v>
      </c>
      <c r="U30" s="31" t="s">
        <v>60</v>
      </c>
    </row>
    <row r="31" spans="1:21" ht="24" customHeight="1">
      <c r="A31" s="21">
        <v>28</v>
      </c>
      <c r="B31" s="22" t="s">
        <v>78</v>
      </c>
      <c r="C31" s="23" t="s">
        <v>81</v>
      </c>
      <c r="D31" s="26">
        <v>31156406</v>
      </c>
      <c r="E31" s="26">
        <v>31156651</v>
      </c>
      <c r="F31" s="23" t="str">
        <f>HYPERLINK("http://genome.ucsc.edu/cgi-bin/hgTracks?position=chr15:31156256-31156801", "Go2UCSC")</f>
        <v>Go2UCSC</v>
      </c>
      <c r="G31" s="23" t="s">
        <v>52</v>
      </c>
      <c r="H31" s="20">
        <v>35.063333333333325</v>
      </c>
      <c r="I31" s="20">
        <v>8.3333333333333259E-2</v>
      </c>
      <c r="J31" s="20">
        <v>35.146666666666661</v>
      </c>
      <c r="K31" s="11">
        <v>0.99762898330804239</v>
      </c>
      <c r="L31" s="38">
        <v>6.4371184371184356</v>
      </c>
      <c r="M31" s="39">
        <v>33.44</v>
      </c>
      <c r="N31" s="39">
        <v>29.586666666666702</v>
      </c>
      <c r="O31" s="39">
        <v>41.0133333333333</v>
      </c>
      <c r="P31" s="39">
        <v>36.213333333333303</v>
      </c>
      <c r="Q31" s="12">
        <v>0</v>
      </c>
      <c r="R31" s="12">
        <v>0.33333333333333304</v>
      </c>
      <c r="S31" s="12">
        <v>0</v>
      </c>
      <c r="T31" s="12">
        <v>0</v>
      </c>
      <c r="U31" s="32" t="s">
        <v>59</v>
      </c>
    </row>
    <row r="32" spans="1:21" ht="24" customHeight="1">
      <c r="A32" s="21">
        <v>29</v>
      </c>
      <c r="B32" s="9" t="s">
        <v>27</v>
      </c>
      <c r="C32" s="9" t="s">
        <v>50</v>
      </c>
      <c r="D32" s="27">
        <v>46080760</v>
      </c>
      <c r="E32" s="27">
        <v>46081111</v>
      </c>
      <c r="F32" s="9" t="str">
        <f>HYPERLINK("http://genome.ucsc.edu/cgi-bin/hgTracks?position=chr9:46080610-46081261", "Go2UCSC")</f>
        <v>Go2UCSC</v>
      </c>
      <c r="G32" s="9" t="s">
        <v>36</v>
      </c>
      <c r="H32" s="10">
        <v>41.53</v>
      </c>
      <c r="I32" s="10">
        <v>0</v>
      </c>
      <c r="J32" s="10">
        <v>41.53</v>
      </c>
      <c r="K32" s="11">
        <v>1</v>
      </c>
      <c r="L32" s="38">
        <v>6.3696319018404912</v>
      </c>
      <c r="M32" s="39">
        <v>44.226666666666702</v>
      </c>
      <c r="N32" s="39">
        <v>22.8533333333333</v>
      </c>
      <c r="O32" s="39">
        <v>46.173333333333296</v>
      </c>
      <c r="P32" s="39">
        <v>52.866666666666703</v>
      </c>
      <c r="Q32" s="12">
        <v>0</v>
      </c>
      <c r="R32" s="12">
        <v>0</v>
      </c>
      <c r="S32" s="12">
        <v>0</v>
      </c>
      <c r="T32" s="12">
        <v>0</v>
      </c>
      <c r="U32" s="31" t="s">
        <v>60</v>
      </c>
    </row>
    <row r="33" spans="1:21" s="13" customFormat="1" ht="57" customHeight="1">
      <c r="A33" s="44" t="s">
        <v>88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6"/>
    </row>
  </sheetData>
  <sortState ref="A5:U32">
    <sortCondition descending="1" ref="L5:L32"/>
  </sortState>
  <mergeCells count="4">
    <mergeCell ref="M3:P3"/>
    <mergeCell ref="Q3:T3"/>
    <mergeCell ref="A33:U33"/>
    <mergeCell ref="H2:L3"/>
  </mergeCells>
  <phoneticPr fontId="4" type="noConversion"/>
  <hyperlinks>
    <hyperlink ref="F30" r:id="rId1"/>
  </hyperlinks>
  <pageMargins left="0.36000000000000004" right="0.16" top="1" bottom="1" header="0.5" footer="0.5"/>
  <pageSetup scale="72" orientation="landscape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UNIL / CIG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Nouria Hernandez</dc:creator>
  <cp:lastModifiedBy>Donatella Canella</cp:lastModifiedBy>
  <cp:lastPrinted>2011-07-20T14:31:58Z</cp:lastPrinted>
  <dcterms:created xsi:type="dcterms:W3CDTF">2011-03-24T14:52:24Z</dcterms:created>
  <dcterms:modified xsi:type="dcterms:W3CDTF">2011-11-13T19:56:01Z</dcterms:modified>
</cp:coreProperties>
</file>