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1405"/>
  <workbookPr date1904="1" showInkAnnotation="0" autoCompressPictures="0"/>
  <bookViews>
    <workbookView xWindow="240" yWindow="240" windowWidth="25360" windowHeight="15300" tabRatio="500"/>
  </bookViews>
  <sheets>
    <sheet name="Sheet1" sheetId="1" r:id="rId1"/>
  </sheets>
  <definedNames>
    <definedName name="_xlnm.Print_Area" localSheetId="0">Sheet1!$A$1:$L$54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49" i="1" l="1"/>
  <c r="G53" i="1"/>
  <c r="G52" i="1"/>
  <c r="G51" i="1"/>
  <c r="G50" i="1"/>
  <c r="G48" i="1"/>
  <c r="G47" i="1"/>
  <c r="G45" i="1"/>
  <c r="G46" i="1"/>
  <c r="G44" i="1"/>
  <c r="G42" i="1"/>
  <c r="G43" i="1"/>
  <c r="G41" i="1"/>
  <c r="G40" i="1"/>
  <c r="G38" i="1"/>
  <c r="G37" i="1"/>
  <c r="G36" i="1"/>
  <c r="G39" i="1"/>
  <c r="G33" i="1"/>
  <c r="G34" i="1"/>
  <c r="G35" i="1"/>
  <c r="G32" i="1"/>
  <c r="G30" i="1"/>
  <c r="G31" i="1"/>
  <c r="G29" i="1"/>
  <c r="G27" i="1"/>
  <c r="G25" i="1"/>
  <c r="G24" i="1"/>
  <c r="G22" i="1"/>
  <c r="G21" i="1"/>
  <c r="G23" i="1"/>
  <c r="G19" i="1"/>
  <c r="G20" i="1"/>
  <c r="G18" i="1"/>
  <c r="G26" i="1"/>
  <c r="G16" i="1"/>
  <c r="G28" i="1"/>
  <c r="G17" i="1"/>
  <c r="G14" i="1"/>
  <c r="G15" i="1"/>
  <c r="G9" i="1"/>
  <c r="G10" i="1"/>
  <c r="G8" i="1"/>
  <c r="G11" i="1"/>
  <c r="G12" i="1"/>
  <c r="G13" i="1"/>
  <c r="G7" i="1"/>
  <c r="G5" i="1"/>
  <c r="G6" i="1"/>
  <c r="G4" i="1"/>
</calcChain>
</file>

<file path=xl/sharedStrings.xml><?xml version="1.0" encoding="utf-8"?>
<sst xmlns="http://schemas.openxmlformats.org/spreadsheetml/2006/main" count="114" uniqueCount="17">
  <si>
    <t>Total
tag
 density</t>
    <phoneticPr fontId="4" type="noConversion"/>
  </si>
  <si>
    <t>5S_from_RepeatMasker</t>
  </si>
  <si>
    <t>chr8</t>
  </si>
  <si>
    <t>chr</t>
    <phoneticPr fontId="4" type="noConversion"/>
  </si>
  <si>
    <t>start</t>
    <phoneticPr fontId="4" type="noConversion"/>
  </si>
  <si>
    <t>end</t>
    <phoneticPr fontId="4" type="noConversion"/>
  </si>
  <si>
    <t>link</t>
    <phoneticPr fontId="4" type="noConversion"/>
  </si>
  <si>
    <t>tags with
unique
match</t>
    <phoneticPr fontId="4" type="noConversion"/>
  </si>
  <si>
    <t>tags with
multiple
matches</t>
    <phoneticPr fontId="4" type="noConversion"/>
  </si>
  <si>
    <t>total
tags</t>
    <phoneticPr fontId="4" type="noConversion"/>
  </si>
  <si>
    <t>% tags
with
unique
match</t>
    <phoneticPr fontId="4" type="noConversion"/>
  </si>
  <si>
    <t>gene</t>
    <phoneticPr fontId="4" type="noConversion"/>
  </si>
  <si>
    <t>Average scores for 
RPC1 and RPC4 in rep1 and rep2</t>
    <phoneticPr fontId="4" type="noConversion"/>
  </si>
  <si>
    <t>row 
#</t>
  </si>
  <si>
    <t>gene no. on
alignment</t>
  </si>
  <si>
    <r>
      <t>5S_rRNA (</t>
    </r>
    <r>
      <rPr>
        <i/>
        <sz val="10"/>
        <rFont val="Arial"/>
      </rPr>
      <t>Rn5S</t>
    </r>
    <r>
      <rPr>
        <sz val="10"/>
        <rFont val="Arial"/>
        <family val="2"/>
      </rPr>
      <t>)</t>
    </r>
  </si>
  <si>
    <r>
      <t xml:space="preserve">Table S2.  The </t>
    </r>
    <r>
      <rPr>
        <i/>
        <sz val="10"/>
        <rFont val="Verdana"/>
      </rPr>
      <t>Rn5S</t>
    </r>
    <r>
      <rPr>
        <sz val="10"/>
        <rFont val="Verdana"/>
      </rPr>
      <t xml:space="preserve"> genes that produced convincing peaks are listed together with the corresponding gene number in the Clustal alignment shown in Figure S2, their chromosomal location, a link to the UCSC genome browser, and the tag scores for the anti-POLR3A and anti-POLR3D immunoprecipitations as indicated on top of the columns.  The genes indicated in green in column 2 have mutations within box C, those in  blue in column 3 have notably mutations at positions +1 and +2, or +2, or +3 relative to the TSS.  These mutations are highlighted with the corresponding colors in the 5S  alignment in Figure S2.  The genes are listed by order of decreasing total tag density (column 12). Gene name in parentesis corresponds to the MGI (http://www.informatics.jax.org/) official nomenclature.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</si>
</sst>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
  </numFmts>
  <fonts count="13" x14ac:knownFonts="1">
    <font>
      <sz val="10"/>
      <name val="Verdana"/>
    </font>
    <font>
      <b/>
      <sz val="10"/>
      <name val="Verdana"/>
    </font>
    <font>
      <sz val="10"/>
      <name val="Verdana"/>
    </font>
    <font>
      <b/>
      <sz val="10"/>
      <name val="Verdana"/>
    </font>
    <font>
      <sz val="8"/>
      <name val="Verdana"/>
    </font>
    <font>
      <sz val="10"/>
      <name val="Arial"/>
      <family val="2"/>
    </font>
    <font>
      <b/>
      <sz val="18"/>
      <color indexed="56"/>
      <name val="Cambria"/>
      <family val="2"/>
    </font>
    <font>
      <u/>
      <sz val="10"/>
      <color indexed="12"/>
      <name val="Verdana"/>
    </font>
    <font>
      <u/>
      <sz val="10"/>
      <color indexed="12"/>
      <name val="Arial"/>
      <family val="2"/>
    </font>
    <font>
      <sz val="10"/>
      <name val="Verdana"/>
    </font>
    <font>
      <i/>
      <sz val="10"/>
      <name val="Arial"/>
    </font>
    <font>
      <u/>
      <sz val="10"/>
      <color theme="11"/>
      <name val="Verdana"/>
    </font>
    <font>
      <i/>
      <sz val="10"/>
      <name val="Verdana"/>
    </font>
  </fonts>
  <fills count="4">
    <fill>
      <patternFill patternType="none"/>
    </fill>
    <fill>
      <patternFill patternType="gray125"/>
    </fill>
    <fill>
      <patternFill patternType="solid">
        <fgColor indexed="40"/>
        <bgColor indexed="64"/>
      </patternFill>
    </fill>
    <fill>
      <patternFill patternType="solid">
        <fgColor indexed="27"/>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6">
    <xf numFmtId="0" fontId="0" fillId="0" borderId="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8" fillId="0" borderId="0"/>
    <xf numFmtId="0" fontId="11" fillId="0" borderId="0" applyNumberFormat="0" applyFill="0" applyBorder="0" applyAlignment="0" applyProtection="0"/>
    <xf numFmtId="0" fontId="11" fillId="0" borderId="0" applyNumberFormat="0" applyFill="0" applyBorder="0" applyAlignment="0" applyProtection="0"/>
  </cellStyleXfs>
  <cellXfs count="30">
    <xf numFmtId="0" fontId="0" fillId="0" borderId="0" xfId="0"/>
    <xf numFmtId="0" fontId="5" fillId="0" borderId="1" xfId="0" applyFont="1" applyBorder="1" applyAlignment="1">
      <alignment horizontal="center"/>
    </xf>
    <xf numFmtId="0" fontId="0" fillId="0" borderId="0" xfId="0" applyAlignment="1">
      <alignment horizontal="center" vertical="center"/>
    </xf>
    <xf numFmtId="0" fontId="5" fillId="0" borderId="1" xfId="0" applyFont="1" applyBorder="1"/>
    <xf numFmtId="0" fontId="5" fillId="0" borderId="1" xfId="0" applyFont="1" applyFill="1" applyBorder="1"/>
    <xf numFmtId="0" fontId="0" fillId="0" borderId="0" xfId="0" applyFill="1"/>
    <xf numFmtId="0" fontId="5" fillId="0" borderId="1" xfId="3" applyFont="1" applyFill="1" applyBorder="1" applyAlignment="1" applyProtection="1"/>
    <xf numFmtId="0" fontId="9" fillId="0" borderId="1" xfId="2" applyFont="1" applyFill="1" applyBorder="1" applyAlignment="1" applyProtection="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xf numFmtId="2" fontId="0" fillId="0" borderId="1" xfId="0" applyNumberFormat="1" applyBorder="1"/>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0" fillId="2" borderId="1" xfId="0" applyFill="1" applyBorder="1" applyAlignment="1">
      <alignment horizontal="center" vertical="center"/>
    </xf>
    <xf numFmtId="0" fontId="5" fillId="3" borderId="1" xfId="0" applyFont="1" applyFill="1" applyBorder="1" applyAlignment="1">
      <alignment horizontal="center"/>
    </xf>
    <xf numFmtId="0" fontId="0" fillId="0" borderId="1" xfId="0" applyBorder="1" applyAlignment="1">
      <alignment horizontal="center" vertical="center" wrapText="1"/>
    </xf>
    <xf numFmtId="0" fontId="2" fillId="0" borderId="1" xfId="2" applyFont="1" applyFill="1" applyBorder="1" applyAlignment="1" applyProtection="1"/>
    <xf numFmtId="0" fontId="3" fillId="0" borderId="5" xfId="0" applyFont="1" applyFill="1" applyBorder="1" applyAlignment="1">
      <alignment horizontal="center" vertical="center"/>
    </xf>
    <xf numFmtId="0" fontId="0" fillId="0" borderId="6" xfId="0" applyBorder="1" applyAlignment="1">
      <alignment horizontal="center" vertical="center" wrapText="1"/>
    </xf>
    <xf numFmtId="0" fontId="1" fillId="0" borderId="1" xfId="0" applyFont="1" applyBorder="1" applyAlignment="1">
      <alignment horizontal="center" vertical="center"/>
    </xf>
    <xf numFmtId="2" fontId="0" fillId="0" borderId="1" xfId="0" applyNumberFormat="1" applyBorder="1"/>
    <xf numFmtId="165" fontId="0" fillId="0" borderId="1" xfId="0" applyNumberFormat="1" applyBorder="1"/>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left" vertical="center" wrapText="1"/>
    </xf>
    <xf numFmtId="0" fontId="0" fillId="0" borderId="7" xfId="0" applyFill="1" applyBorder="1" applyAlignment="1">
      <alignment horizontal="left" vertical="center" wrapText="1"/>
    </xf>
    <xf numFmtId="0" fontId="0" fillId="0" borderId="7" xfId="0" applyBorder="1" applyAlignment="1"/>
  </cellXfs>
  <cellStyles count="6">
    <cellStyle name="Followed Hyperlink" xfId="4" builtinId="9" hidden="1"/>
    <cellStyle name="Followed Hyperlink" xfId="5" builtinId="9" hidden="1"/>
    <cellStyle name="Hyperlink" xfId="2" builtinId="8"/>
    <cellStyle name="Normal" xfId="0" builtinId="0"/>
    <cellStyle name="Sheet Title" xfId="1"/>
    <cellStyle name="TableStyleLight1" xfId="3"/>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view="pageLayout" topLeftCell="A33" zoomScale="125" workbookViewId="0">
      <selection activeCell="A55" sqref="A55"/>
    </sheetView>
  </sheetViews>
  <sheetFormatPr baseColWidth="10" defaultRowHeight="13" x14ac:dyDescent="0"/>
  <cols>
    <col min="1" max="1" width="3.7109375" customWidth="1"/>
    <col min="2" max="2" width="16.7109375" bestFit="1" customWidth="1"/>
    <col min="3" max="3" width="8.28515625" style="2" bestFit="1" customWidth="1"/>
    <col min="4" max="4" width="3.85546875" bestFit="1" customWidth="1"/>
    <col min="5" max="6" width="10" bestFit="1" customWidth="1"/>
    <col min="7" max="7" width="8" style="5" bestFit="1" customWidth="1"/>
    <col min="8" max="9" width="7.7109375" customWidth="1"/>
    <col min="10" max="10" width="5.28515625" customWidth="1"/>
    <col min="11" max="11" width="6.140625" customWidth="1"/>
    <col min="12" max="12" width="6.85546875" customWidth="1"/>
  </cols>
  <sheetData>
    <row r="1" spans="1:12">
      <c r="A1" s="13">
        <v>1</v>
      </c>
      <c r="B1" s="13">
        <v>2</v>
      </c>
      <c r="C1" s="13">
        <v>3</v>
      </c>
      <c r="D1" s="13">
        <v>4</v>
      </c>
      <c r="E1" s="13">
        <v>5</v>
      </c>
      <c r="F1" s="13">
        <v>6</v>
      </c>
      <c r="G1" s="14">
        <v>7</v>
      </c>
      <c r="H1" s="19">
        <v>8</v>
      </c>
      <c r="I1" s="19">
        <v>9</v>
      </c>
      <c r="J1" s="19">
        <v>10</v>
      </c>
      <c r="K1" s="19">
        <v>11</v>
      </c>
      <c r="L1" s="14">
        <v>12</v>
      </c>
    </row>
    <row r="2" spans="1:12" s="2" customFormat="1" ht="39">
      <c r="A2" s="8" t="s">
        <v>13</v>
      </c>
      <c r="B2" s="9" t="s">
        <v>11</v>
      </c>
      <c r="C2" s="8" t="s">
        <v>14</v>
      </c>
      <c r="D2" s="9" t="s">
        <v>3</v>
      </c>
      <c r="E2" s="9" t="s">
        <v>4</v>
      </c>
      <c r="F2" s="9" t="s">
        <v>5</v>
      </c>
      <c r="G2" s="10" t="s">
        <v>6</v>
      </c>
      <c r="H2" s="24" t="s">
        <v>12</v>
      </c>
      <c r="I2" s="25"/>
      <c r="J2" s="25"/>
      <c r="K2" s="25"/>
      <c r="L2" s="26"/>
    </row>
    <row r="3" spans="1:12" s="2" customFormat="1" ht="52">
      <c r="A3" s="8"/>
      <c r="B3" s="9"/>
      <c r="C3" s="8"/>
      <c r="D3" s="9"/>
      <c r="E3" s="9"/>
      <c r="F3" s="9"/>
      <c r="G3" s="10"/>
      <c r="H3" s="20" t="s">
        <v>7</v>
      </c>
      <c r="I3" s="20" t="s">
        <v>8</v>
      </c>
      <c r="J3" s="20" t="s">
        <v>9</v>
      </c>
      <c r="K3" s="20" t="s">
        <v>10</v>
      </c>
      <c r="L3" s="17" t="s">
        <v>0</v>
      </c>
    </row>
    <row r="4" spans="1:12">
      <c r="A4" s="21">
        <v>1</v>
      </c>
      <c r="B4" s="1" t="s">
        <v>15</v>
      </c>
      <c r="C4" s="9">
        <v>17</v>
      </c>
      <c r="D4" s="3" t="s">
        <v>2</v>
      </c>
      <c r="E4" s="11">
        <v>126091537</v>
      </c>
      <c r="F4" s="11">
        <v>126091655</v>
      </c>
      <c r="G4" s="4" t="str">
        <f>HYPERLINK("http://genome.ucsc.edu/cgi-bin/hgTracks?position=chr8:126091387-126091805","Go2UCSC")</f>
        <v>Go2UCSC</v>
      </c>
      <c r="H4" s="12">
        <v>0</v>
      </c>
      <c r="I4" s="23">
        <v>126.2837228764742</v>
      </c>
      <c r="J4" s="23">
        <v>126.2837228764742</v>
      </c>
      <c r="K4" s="12">
        <v>0</v>
      </c>
      <c r="L4" s="22">
        <v>30.139313335674036</v>
      </c>
    </row>
    <row r="5" spans="1:12">
      <c r="A5" s="21">
        <v>2</v>
      </c>
      <c r="B5" s="1" t="s">
        <v>15</v>
      </c>
      <c r="C5" s="9">
        <v>43</v>
      </c>
      <c r="D5" s="3" t="s">
        <v>2</v>
      </c>
      <c r="E5" s="11">
        <v>126135615</v>
      </c>
      <c r="F5" s="11">
        <v>126135733</v>
      </c>
      <c r="G5" s="4" t="str">
        <f>HYPERLINK("http://genome.ucsc.edu/cgi-bin/hgTracks?position=chr8:126135465-126135883","Go2UCSC")</f>
        <v>Go2UCSC</v>
      </c>
      <c r="H5" s="12">
        <v>0</v>
      </c>
      <c r="I5" s="23">
        <v>126.28372287647419</v>
      </c>
      <c r="J5" s="23">
        <v>126.28372287647419</v>
      </c>
      <c r="K5" s="12">
        <v>0</v>
      </c>
      <c r="L5" s="22">
        <v>30.139313335674029</v>
      </c>
    </row>
    <row r="6" spans="1:12">
      <c r="A6" s="21">
        <v>3</v>
      </c>
      <c r="B6" s="1" t="s">
        <v>15</v>
      </c>
      <c r="C6" s="9">
        <v>4</v>
      </c>
      <c r="D6" s="3" t="s">
        <v>2</v>
      </c>
      <c r="E6" s="11">
        <v>126067773</v>
      </c>
      <c r="F6" s="11">
        <v>126067891</v>
      </c>
      <c r="G6" s="4" t="str">
        <f>HYPERLINK("http://genome.ucsc.edu/cgi-bin/hgTracks?position=chr8:126067623-126068041","Go2UCSC")</f>
        <v>Go2UCSC</v>
      </c>
      <c r="H6" s="12">
        <v>0</v>
      </c>
      <c r="I6" s="23">
        <v>126.28372287647419</v>
      </c>
      <c r="J6" s="23">
        <v>126.28372287647419</v>
      </c>
      <c r="K6" s="12">
        <v>0</v>
      </c>
      <c r="L6" s="22">
        <v>30.139313335674029</v>
      </c>
    </row>
    <row r="7" spans="1:12">
      <c r="A7" s="21">
        <v>4</v>
      </c>
      <c r="B7" s="1" t="s">
        <v>15</v>
      </c>
      <c r="C7" s="9">
        <v>20</v>
      </c>
      <c r="D7" s="3" t="s">
        <v>2</v>
      </c>
      <c r="E7" s="11">
        <v>126096610</v>
      </c>
      <c r="F7" s="11">
        <v>126096728</v>
      </c>
      <c r="G7" s="6" t="str">
        <f>HYPERLINK("http://genome.ucsc.edu/cgi-bin/hgTracks?position=chr8:126096460-126096878","Go2UCSC")</f>
        <v>Go2UCSC</v>
      </c>
      <c r="H7" s="12">
        <v>0</v>
      </c>
      <c r="I7" s="23">
        <v>124.5006028399855</v>
      </c>
      <c r="J7" s="23">
        <v>124.5006028399855</v>
      </c>
      <c r="K7" s="12">
        <v>0</v>
      </c>
      <c r="L7" s="22">
        <v>29.713747694507283</v>
      </c>
    </row>
    <row r="8" spans="1:12">
      <c r="A8" s="21">
        <v>5</v>
      </c>
      <c r="B8" s="1" t="s">
        <v>15</v>
      </c>
      <c r="C8" s="9">
        <v>10</v>
      </c>
      <c r="D8" s="3" t="s">
        <v>2</v>
      </c>
      <c r="E8" s="11">
        <v>126079663</v>
      </c>
      <c r="F8" s="11">
        <v>126079781</v>
      </c>
      <c r="G8" s="4" t="str">
        <f>HYPERLINK("http://genome.ucsc.edu/cgi-bin/hgTracks?position=chr8:126079513-126079931","Go2UCSC")</f>
        <v>Go2UCSC</v>
      </c>
      <c r="H8" s="12">
        <v>0</v>
      </c>
      <c r="I8" s="23">
        <v>122.55816657295019</v>
      </c>
      <c r="J8" s="23">
        <v>122.55816657295019</v>
      </c>
      <c r="K8" s="12">
        <v>0</v>
      </c>
      <c r="L8" s="22">
        <v>29.250159086622954</v>
      </c>
    </row>
    <row r="9" spans="1:12">
      <c r="A9" s="21">
        <v>6</v>
      </c>
      <c r="B9" s="1" t="s">
        <v>15</v>
      </c>
      <c r="C9" s="9">
        <v>33</v>
      </c>
      <c r="D9" s="3" t="s">
        <v>2</v>
      </c>
      <c r="E9" s="11">
        <v>126118654</v>
      </c>
      <c r="F9" s="11">
        <v>126118772</v>
      </c>
      <c r="G9" s="4" t="str">
        <f>HYPERLINK("http://genome.ucsc.edu/cgi-bin/hgTracks?position=chr8:126118504-126118922","Go2UCSC")</f>
        <v>Go2UCSC</v>
      </c>
      <c r="H9" s="12">
        <v>0</v>
      </c>
      <c r="I9" s="23">
        <v>122.55816657295016</v>
      </c>
      <c r="J9" s="23">
        <v>122.55816657295016</v>
      </c>
      <c r="K9" s="12">
        <v>0</v>
      </c>
      <c r="L9" s="22">
        <v>29.250159086622951</v>
      </c>
    </row>
    <row r="10" spans="1:12">
      <c r="A10" s="21">
        <v>7</v>
      </c>
      <c r="B10" s="1" t="s">
        <v>15</v>
      </c>
      <c r="C10" s="9">
        <v>21</v>
      </c>
      <c r="D10" s="3" t="s">
        <v>2</v>
      </c>
      <c r="E10" s="11">
        <v>126098297</v>
      </c>
      <c r="F10" s="11">
        <v>126098415</v>
      </c>
      <c r="G10" s="4" t="str">
        <f>HYPERLINK("http://genome.ucsc.edu/cgi-bin/hgTracks?position=chr8:126098147-126098565","Go2UCSC")</f>
        <v>Go2UCSC</v>
      </c>
      <c r="H10" s="12">
        <v>0</v>
      </c>
      <c r="I10" s="23">
        <v>122.55816657295016</v>
      </c>
      <c r="J10" s="23">
        <v>122.55816657295016</v>
      </c>
      <c r="K10" s="12">
        <v>0</v>
      </c>
      <c r="L10" s="22">
        <v>29.250159086622951</v>
      </c>
    </row>
    <row r="11" spans="1:12">
      <c r="A11" s="21">
        <v>8</v>
      </c>
      <c r="B11" s="1" t="s">
        <v>1</v>
      </c>
      <c r="C11" s="9">
        <v>47</v>
      </c>
      <c r="D11" s="3" t="s">
        <v>2</v>
      </c>
      <c r="E11" s="11">
        <v>126142433</v>
      </c>
      <c r="F11" s="11">
        <v>126142554</v>
      </c>
      <c r="G11" s="4" t="str">
        <f>HYPERLINK("http://genome.ucsc.edu/cgi-bin/hgTracks?position=chr8:126142283-126142704","Go2UCSC")</f>
        <v>Go2UCSC</v>
      </c>
      <c r="H11" s="12">
        <v>0</v>
      </c>
      <c r="I11" s="23">
        <v>122.85308144798864</v>
      </c>
      <c r="J11" s="23">
        <v>122.85308144798864</v>
      </c>
      <c r="K11" s="12">
        <v>0</v>
      </c>
      <c r="L11" s="22">
        <v>29.112104608528114</v>
      </c>
    </row>
    <row r="12" spans="1:12">
      <c r="A12" s="21">
        <v>9</v>
      </c>
      <c r="B12" s="1" t="s">
        <v>1</v>
      </c>
      <c r="C12" s="9">
        <v>45</v>
      </c>
      <c r="D12" s="3" t="s">
        <v>2</v>
      </c>
      <c r="E12" s="11">
        <v>126138996</v>
      </c>
      <c r="F12" s="11">
        <v>126139117</v>
      </c>
      <c r="G12" s="4" t="str">
        <f>HYPERLINK("http://genome.ucsc.edu/cgi-bin/hgTracks?position=chr8:126138846-126139267","Go2UCSC")</f>
        <v>Go2UCSC</v>
      </c>
      <c r="H12" s="12">
        <v>0</v>
      </c>
      <c r="I12" s="23">
        <v>122.85308144798863</v>
      </c>
      <c r="J12" s="23">
        <v>122.85308144798863</v>
      </c>
      <c r="K12" s="12">
        <v>0</v>
      </c>
      <c r="L12" s="22">
        <v>29.11210460852811</v>
      </c>
    </row>
    <row r="13" spans="1:12">
      <c r="A13" s="21">
        <v>10</v>
      </c>
      <c r="B13" s="1" t="s">
        <v>1</v>
      </c>
      <c r="C13" s="9">
        <v>32</v>
      </c>
      <c r="D13" s="3" t="s">
        <v>2</v>
      </c>
      <c r="E13" s="11">
        <v>126116968</v>
      </c>
      <c r="F13" s="11">
        <v>126117089</v>
      </c>
      <c r="G13" s="4" t="str">
        <f>HYPERLINK("http://genome.ucsc.edu/cgi-bin/hgTracks?position=chr8:126116818-126117239","Go2UCSC")</f>
        <v>Go2UCSC</v>
      </c>
      <c r="H13" s="12">
        <v>0</v>
      </c>
      <c r="I13" s="23">
        <v>122.85308144798863</v>
      </c>
      <c r="J13" s="23">
        <v>122.85308144798863</v>
      </c>
      <c r="K13" s="12">
        <v>0</v>
      </c>
      <c r="L13" s="22">
        <v>29.11210460852811</v>
      </c>
    </row>
    <row r="14" spans="1:12">
      <c r="A14" s="21">
        <v>11</v>
      </c>
      <c r="B14" s="1" t="s">
        <v>15</v>
      </c>
      <c r="C14" s="9">
        <v>6</v>
      </c>
      <c r="D14" s="3" t="s">
        <v>2</v>
      </c>
      <c r="E14" s="11">
        <v>126071165</v>
      </c>
      <c r="F14" s="11">
        <v>126071283</v>
      </c>
      <c r="G14" s="4" t="str">
        <f>HYPERLINK("http://genome.ucsc.edu/cgi-bin/hgTracks?position=chr8:126071015-126071433","Go2UCSC")</f>
        <v>Go2UCSC</v>
      </c>
      <c r="H14" s="12">
        <v>0</v>
      </c>
      <c r="I14" s="23">
        <v>121.68414129558866</v>
      </c>
      <c r="J14" s="23">
        <v>121.68414129558866</v>
      </c>
      <c r="K14" s="12">
        <v>0</v>
      </c>
      <c r="L14" s="22">
        <v>29.041561168398246</v>
      </c>
    </row>
    <row r="15" spans="1:12">
      <c r="A15" s="21">
        <v>12</v>
      </c>
      <c r="B15" s="1" t="s">
        <v>1</v>
      </c>
      <c r="C15" s="9">
        <v>40</v>
      </c>
      <c r="D15" s="3" t="s">
        <v>2</v>
      </c>
      <c r="E15" s="11">
        <v>126130510</v>
      </c>
      <c r="F15" s="11">
        <v>126130631</v>
      </c>
      <c r="G15" s="4" t="str">
        <f>HYPERLINK("http://genome.ucsc.edu/cgi-bin/hgTracks?position=chr8:126130360-126130781","Go2UCSC")</f>
        <v>Go2UCSC</v>
      </c>
      <c r="H15" s="12">
        <v>0</v>
      </c>
      <c r="I15" s="23">
        <v>121.96429735800233</v>
      </c>
      <c r="J15" s="23">
        <v>121.96429735800233</v>
      </c>
      <c r="K15" s="12">
        <v>0</v>
      </c>
      <c r="L15" s="22">
        <v>28.901492264929463</v>
      </c>
    </row>
    <row r="16" spans="1:12">
      <c r="A16" s="21">
        <v>13</v>
      </c>
      <c r="B16" s="1" t="s">
        <v>15</v>
      </c>
      <c r="C16" s="9">
        <v>25</v>
      </c>
      <c r="D16" s="3" t="s">
        <v>2</v>
      </c>
      <c r="E16" s="11">
        <v>126105055</v>
      </c>
      <c r="F16" s="11">
        <v>126105173</v>
      </c>
      <c r="G16" s="4" t="str">
        <f>HYPERLINK("http://genome.ucsc.edu/cgi-bin/hgTracks?position=chr8:126104905-126105323","Go2UCSC")</f>
        <v>Go2UCSC</v>
      </c>
      <c r="H16" s="12">
        <v>0</v>
      </c>
      <c r="I16" s="23">
        <v>120.77504653646126</v>
      </c>
      <c r="J16" s="23">
        <v>120.77504653646126</v>
      </c>
      <c r="K16" s="12">
        <v>0</v>
      </c>
      <c r="L16" s="22">
        <v>28.824593445456149</v>
      </c>
    </row>
    <row r="17" spans="1:12">
      <c r="A17" s="21">
        <v>14</v>
      </c>
      <c r="B17" s="1" t="s">
        <v>15</v>
      </c>
      <c r="C17" s="9">
        <v>28</v>
      </c>
      <c r="D17" s="3" t="s">
        <v>2</v>
      </c>
      <c r="E17" s="11">
        <v>126110142</v>
      </c>
      <c r="F17" s="11">
        <v>126110260</v>
      </c>
      <c r="G17" s="4" t="str">
        <f>HYPERLINK("http://genome.ucsc.edu/cgi-bin/hgTracks?position=chr8:126109992-126110410","Go2UCSC")</f>
        <v>Go2UCSC</v>
      </c>
      <c r="H17" s="12">
        <v>0</v>
      </c>
      <c r="I17" s="23">
        <v>120.70873072909114</v>
      </c>
      <c r="J17" s="23">
        <v>120.70873072909114</v>
      </c>
      <c r="K17" s="12">
        <v>0</v>
      </c>
      <c r="L17" s="22">
        <v>28.808766283792636</v>
      </c>
    </row>
    <row r="18" spans="1:12">
      <c r="A18" s="21">
        <v>15</v>
      </c>
      <c r="B18" s="1" t="s">
        <v>15</v>
      </c>
      <c r="C18" s="9">
        <v>1</v>
      </c>
      <c r="D18" s="3" t="s">
        <v>2</v>
      </c>
      <c r="E18" s="11">
        <v>126062686</v>
      </c>
      <c r="F18" s="11">
        <v>126062804</v>
      </c>
      <c r="G18" s="4" t="str">
        <f>HYPERLINK("http://genome.ucsc.edu/cgi-bin/hgTracks?position=chr8:126062536-126062954","Go2UCSC")</f>
        <v>Go2UCSC</v>
      </c>
      <c r="H18" s="12">
        <v>0</v>
      </c>
      <c r="I18" s="23">
        <v>118.43421488718027</v>
      </c>
      <c r="J18" s="23">
        <v>118.43421488718027</v>
      </c>
      <c r="K18" s="12">
        <v>0</v>
      </c>
      <c r="L18" s="22">
        <v>28.265922407441593</v>
      </c>
    </row>
    <row r="19" spans="1:12">
      <c r="A19" s="21">
        <v>16</v>
      </c>
      <c r="B19" s="1" t="s">
        <v>15</v>
      </c>
      <c r="C19" s="9">
        <v>34</v>
      </c>
      <c r="D19" s="3" t="s">
        <v>2</v>
      </c>
      <c r="E19" s="11">
        <v>126120357</v>
      </c>
      <c r="F19" s="11">
        <v>126120475</v>
      </c>
      <c r="G19" s="4" t="str">
        <f>HYPERLINK("http://genome.ucsc.edu/cgi-bin/hgTracks?position=chr8:126120207-126120625","Go2UCSC")</f>
        <v>Go2UCSC</v>
      </c>
      <c r="H19" s="12">
        <v>0</v>
      </c>
      <c r="I19" s="23">
        <v>117.95858499206444</v>
      </c>
      <c r="J19" s="23">
        <v>117.95858499206444</v>
      </c>
      <c r="K19" s="12">
        <v>0</v>
      </c>
      <c r="L19" s="22">
        <v>28.152406919347122</v>
      </c>
    </row>
    <row r="20" spans="1:12">
      <c r="A20" s="21">
        <v>17</v>
      </c>
      <c r="B20" s="1" t="s">
        <v>15</v>
      </c>
      <c r="C20" s="9">
        <v>8</v>
      </c>
      <c r="D20" s="3" t="s">
        <v>2</v>
      </c>
      <c r="E20" s="11">
        <v>126074567</v>
      </c>
      <c r="F20" s="11">
        <v>126074685</v>
      </c>
      <c r="G20" s="4" t="str">
        <f>HYPERLINK("http://genome.ucsc.edu/cgi-bin/hgTracks?position=chr8:126074417-126074835","Go2UCSC")</f>
        <v>Go2UCSC</v>
      </c>
      <c r="H20" s="12">
        <v>0</v>
      </c>
      <c r="I20" s="23">
        <v>117.95858499206444</v>
      </c>
      <c r="J20" s="23">
        <v>117.95858499206444</v>
      </c>
      <c r="K20" s="12">
        <v>0</v>
      </c>
      <c r="L20" s="22">
        <v>28.152406919347122</v>
      </c>
    </row>
    <row r="21" spans="1:12">
      <c r="A21" s="21">
        <v>18</v>
      </c>
      <c r="B21" s="1" t="s">
        <v>15</v>
      </c>
      <c r="C21" s="9">
        <v>39</v>
      </c>
      <c r="D21" s="3" t="s">
        <v>2</v>
      </c>
      <c r="E21" s="11">
        <v>126128848</v>
      </c>
      <c r="F21" s="11">
        <v>126128966</v>
      </c>
      <c r="G21" s="4" t="str">
        <f>HYPERLINK("http://genome.ucsc.edu/cgi-bin/hgTracks?position=chr8:126128698-126129116","Go2UCSC")</f>
        <v>Go2UCSC</v>
      </c>
      <c r="H21" s="12">
        <v>0</v>
      </c>
      <c r="I21" s="23">
        <v>117.95858499206442</v>
      </c>
      <c r="J21" s="23">
        <v>117.95858499206442</v>
      </c>
      <c r="K21" s="12">
        <v>0</v>
      </c>
      <c r="L21" s="22">
        <v>28.152406919347118</v>
      </c>
    </row>
    <row r="22" spans="1:12">
      <c r="A22" s="21">
        <v>19</v>
      </c>
      <c r="B22" s="1" t="s">
        <v>15</v>
      </c>
      <c r="C22" s="9">
        <v>13</v>
      </c>
      <c r="D22" s="3" t="s">
        <v>2</v>
      </c>
      <c r="E22" s="11">
        <v>126084788</v>
      </c>
      <c r="F22" s="11">
        <v>126084906</v>
      </c>
      <c r="G22" s="4" t="str">
        <f>HYPERLINK("http://genome.ucsc.edu/cgi-bin/hgTracks?position=chr8:126084638-126085056","Go2UCSC")</f>
        <v>Go2UCSC</v>
      </c>
      <c r="H22" s="12">
        <v>0</v>
      </c>
      <c r="I22" s="23">
        <v>117.95858499206442</v>
      </c>
      <c r="J22" s="23">
        <v>117.95858499206442</v>
      </c>
      <c r="K22" s="12">
        <v>0</v>
      </c>
      <c r="L22" s="22">
        <v>28.152406919347118</v>
      </c>
    </row>
    <row r="23" spans="1:12">
      <c r="A23" s="21">
        <v>20</v>
      </c>
      <c r="B23" s="1" t="s">
        <v>15</v>
      </c>
      <c r="C23" s="9">
        <v>9</v>
      </c>
      <c r="D23" s="3" t="s">
        <v>2</v>
      </c>
      <c r="E23" s="11">
        <v>126076264</v>
      </c>
      <c r="F23" s="11">
        <v>126076382</v>
      </c>
      <c r="G23" s="4" t="str">
        <f>HYPERLINK("http://genome.ucsc.edu/cgi-bin/hgTracks?position=chr8:126076114-126076532","Go2UCSC")</f>
        <v>Go2UCSC</v>
      </c>
      <c r="H23" s="12">
        <v>0</v>
      </c>
      <c r="I23" s="23">
        <v>117.95858499206442</v>
      </c>
      <c r="J23" s="23">
        <v>117.95858499206442</v>
      </c>
      <c r="K23" s="12">
        <v>0</v>
      </c>
      <c r="L23" s="22">
        <v>28.152406919347118</v>
      </c>
    </row>
    <row r="24" spans="1:12">
      <c r="A24" s="21">
        <v>21</v>
      </c>
      <c r="B24" s="1" t="s">
        <v>15</v>
      </c>
      <c r="C24" s="9">
        <v>41</v>
      </c>
      <c r="D24" s="3" t="s">
        <v>2</v>
      </c>
      <c r="E24" s="11">
        <v>126132220</v>
      </c>
      <c r="F24" s="11">
        <v>126132338</v>
      </c>
      <c r="G24" s="4" t="str">
        <f>HYPERLINK("http://genome.ucsc.edu/cgi-bin/hgTracks?position=chr8:126132070-126132488","Go2UCSC")</f>
        <v>Go2UCSC</v>
      </c>
      <c r="H24" s="12">
        <v>0</v>
      </c>
      <c r="I24" s="23">
        <v>117.95858499206439</v>
      </c>
      <c r="J24" s="23">
        <v>117.95858499206439</v>
      </c>
      <c r="K24" s="12">
        <v>0</v>
      </c>
      <c r="L24" s="22">
        <v>28.152406919347108</v>
      </c>
    </row>
    <row r="25" spans="1:12">
      <c r="A25" s="21">
        <v>22</v>
      </c>
      <c r="B25" s="1" t="s">
        <v>15</v>
      </c>
      <c r="C25" s="9">
        <v>38</v>
      </c>
      <c r="D25" s="3" t="s">
        <v>2</v>
      </c>
      <c r="E25" s="11">
        <v>126127147</v>
      </c>
      <c r="F25" s="11">
        <v>126127265</v>
      </c>
      <c r="G25" s="4" t="str">
        <f>HYPERLINK("http://genome.ucsc.edu/cgi-bin/hgTracks?position=chr8:126126997-126127415","Go2UCSC")</f>
        <v>Go2UCSC</v>
      </c>
      <c r="H25" s="12">
        <v>0</v>
      </c>
      <c r="I25" s="23">
        <v>117.92668023015085</v>
      </c>
      <c r="J25" s="23">
        <v>117.92668023015085</v>
      </c>
      <c r="K25" s="12">
        <v>0</v>
      </c>
      <c r="L25" s="22">
        <v>28.144792417697101</v>
      </c>
    </row>
    <row r="26" spans="1:12">
      <c r="A26" s="21">
        <v>23</v>
      </c>
      <c r="B26" s="1" t="s">
        <v>1</v>
      </c>
      <c r="C26" s="9">
        <v>48</v>
      </c>
      <c r="D26" s="3" t="s">
        <v>2</v>
      </c>
      <c r="E26" s="11">
        <v>126144138</v>
      </c>
      <c r="F26" s="11">
        <v>126144259</v>
      </c>
      <c r="G26" s="7" t="str">
        <f>HYPERLINK("http://genome.ucsc.edu/cgi-bin/hgTracks?position=chr8:126143988-126144409","Go2UCSC")</f>
        <v>Go2UCSC</v>
      </c>
      <c r="H26" s="12">
        <v>0</v>
      </c>
      <c r="I26" s="23">
        <v>118.72912976221876</v>
      </c>
      <c r="J26" s="23">
        <v>118.72912976221876</v>
      </c>
      <c r="K26" s="12">
        <v>0</v>
      </c>
      <c r="L26" s="22">
        <v>28.134864872563689</v>
      </c>
    </row>
    <row r="27" spans="1:12">
      <c r="A27" s="21">
        <v>24</v>
      </c>
      <c r="B27" s="1" t="s">
        <v>15</v>
      </c>
      <c r="C27" s="9">
        <v>44</v>
      </c>
      <c r="D27" s="3" t="s">
        <v>2</v>
      </c>
      <c r="E27" s="11">
        <v>126137314</v>
      </c>
      <c r="F27" s="11">
        <v>126137432</v>
      </c>
      <c r="G27" s="4" t="str">
        <f>HYPERLINK("http://genome.ucsc.edu/cgi-bin/hgTracks?position=chr8:126137164-126137582","Go2UCSC")</f>
        <v>Go2UCSC</v>
      </c>
      <c r="H27" s="12">
        <v>0</v>
      </c>
      <c r="I27" s="23">
        <v>116.10914914820552</v>
      </c>
      <c r="J27" s="23">
        <v>116.10914914820552</v>
      </c>
      <c r="K27" s="12">
        <v>0</v>
      </c>
      <c r="L27" s="22">
        <v>27.711014116516832</v>
      </c>
    </row>
    <row r="28" spans="1:12">
      <c r="A28" s="21">
        <v>25</v>
      </c>
      <c r="B28" s="1" t="s">
        <v>1</v>
      </c>
      <c r="C28" s="9">
        <v>26</v>
      </c>
      <c r="D28" s="3" t="s">
        <v>2</v>
      </c>
      <c r="E28" s="11">
        <v>126106747</v>
      </c>
      <c r="F28" s="11">
        <v>126106868</v>
      </c>
      <c r="G28" s="4" t="str">
        <f>HYPERLINK("http://genome.ucsc.edu/cgi-bin/hgTracks?position=chr8:126106597-126107018","Go2UCSC")</f>
        <v>Go2UCSC</v>
      </c>
      <c r="H28" s="12">
        <v>17.226666666666649</v>
      </c>
      <c r="I28" s="23">
        <v>99.55304625309607</v>
      </c>
      <c r="J28" s="23">
        <v>116.77971291976272</v>
      </c>
      <c r="K28" s="12">
        <v>0.14751420632882348</v>
      </c>
      <c r="L28" s="22">
        <v>27.672917753498275</v>
      </c>
    </row>
    <row r="29" spans="1:12">
      <c r="A29" s="21">
        <v>26</v>
      </c>
      <c r="B29" s="1" t="s">
        <v>15</v>
      </c>
      <c r="C29" s="9">
        <v>42</v>
      </c>
      <c r="D29" s="3" t="s">
        <v>2</v>
      </c>
      <c r="E29" s="11">
        <v>126133917</v>
      </c>
      <c r="F29" s="11">
        <v>126134035</v>
      </c>
      <c r="G29" s="4" t="str">
        <f>HYPERLINK("http://genome.ucsc.edu/cgi-bin/hgTracks?position=chr8:126133767-126134185","Go2UCSC")</f>
        <v>Go2UCSC</v>
      </c>
      <c r="H29" s="12">
        <v>1.0133333333333325</v>
      </c>
      <c r="I29" s="23">
        <v>114.06528734699125</v>
      </c>
      <c r="J29" s="23">
        <v>115.07862068032459</v>
      </c>
      <c r="K29" s="12">
        <v>8.8055742008609755E-3</v>
      </c>
      <c r="L29" s="22">
        <v>27.465064601509447</v>
      </c>
    </row>
    <row r="30" spans="1:12">
      <c r="A30" s="21">
        <v>27</v>
      </c>
      <c r="B30" s="1" t="s">
        <v>15</v>
      </c>
      <c r="C30" s="9">
        <v>46</v>
      </c>
      <c r="D30" s="3" t="s">
        <v>2</v>
      </c>
      <c r="E30" s="11">
        <v>126140710</v>
      </c>
      <c r="F30" s="11">
        <v>126140828</v>
      </c>
      <c r="G30" s="4" t="str">
        <f>HYPERLINK("http://genome.ucsc.edu/cgi-bin/hgTracks?position=chr8:126140560-126140978","Go2UCSC")</f>
        <v>Go2UCSC</v>
      </c>
      <c r="H30" s="12">
        <v>0</v>
      </c>
      <c r="I30" s="23">
        <v>112.85331374464963</v>
      </c>
      <c r="J30" s="23">
        <v>112.85331374464963</v>
      </c>
      <c r="K30" s="12">
        <v>0</v>
      </c>
      <c r="L30" s="22">
        <v>26.933965094188455</v>
      </c>
    </row>
    <row r="31" spans="1:12">
      <c r="A31" s="21">
        <v>28</v>
      </c>
      <c r="B31" s="1" t="s">
        <v>15</v>
      </c>
      <c r="C31" s="9">
        <v>49</v>
      </c>
      <c r="D31" s="3" t="s">
        <v>2</v>
      </c>
      <c r="E31" s="11">
        <v>126145828</v>
      </c>
      <c r="F31" s="11">
        <v>126145946</v>
      </c>
      <c r="G31" s="4" t="str">
        <f>HYPERLINK("http://genome.ucsc.edu/cgi-bin/hgTracks?position=chr8:126145678-126146096","Go2UCSC")</f>
        <v>Go2UCSC</v>
      </c>
      <c r="H31" s="12">
        <v>0.50666666666666504</v>
      </c>
      <c r="I31" s="23">
        <v>112.07674077674642</v>
      </c>
      <c r="J31" s="23">
        <v>112.58340744341308</v>
      </c>
      <c r="K31" s="12">
        <v>4.5003671337743708E-3</v>
      </c>
      <c r="L31" s="22">
        <v>26.869548315850381</v>
      </c>
    </row>
    <row r="32" spans="1:12">
      <c r="A32" s="21">
        <v>29</v>
      </c>
      <c r="B32" s="1" t="s">
        <v>15</v>
      </c>
      <c r="C32" s="9">
        <v>22</v>
      </c>
      <c r="D32" s="3" t="s">
        <v>2</v>
      </c>
      <c r="E32" s="11">
        <v>126099976</v>
      </c>
      <c r="F32" s="11">
        <v>126100094</v>
      </c>
      <c r="G32" s="4" t="str">
        <f>HYPERLINK("http://genome.ucsc.edu/cgi-bin/hgTracks?position=chr8:126099826-126100244","Go2UCSC")</f>
        <v>Go2UCSC</v>
      </c>
      <c r="H32" s="12">
        <v>0</v>
      </c>
      <c r="I32" s="23">
        <v>112.00290954108848</v>
      </c>
      <c r="J32" s="23">
        <v>112.00290954108848</v>
      </c>
      <c r="K32" s="12">
        <v>0</v>
      </c>
      <c r="L32" s="22">
        <v>26.731004663744269</v>
      </c>
    </row>
    <row r="33" spans="1:12">
      <c r="A33" s="21">
        <v>30</v>
      </c>
      <c r="B33" s="1" t="s">
        <v>15</v>
      </c>
      <c r="C33" s="9">
        <v>23</v>
      </c>
      <c r="D33" s="3" t="s">
        <v>2</v>
      </c>
      <c r="E33" s="11">
        <v>126101655</v>
      </c>
      <c r="F33" s="11">
        <v>126101773</v>
      </c>
      <c r="G33" s="4" t="str">
        <f>HYPERLINK("http://genome.ucsc.edu/cgi-bin/hgTracks?position=chr8:126101505-126101923","Go2UCSC")</f>
        <v>Go2UCSC</v>
      </c>
      <c r="H33" s="12">
        <v>0</v>
      </c>
      <c r="I33" s="23">
        <v>110.02964584298792</v>
      </c>
      <c r="J33" s="23">
        <v>110.02964584298792</v>
      </c>
      <c r="K33" s="12">
        <v>0</v>
      </c>
      <c r="L33" s="22">
        <v>26.260058673744133</v>
      </c>
    </row>
    <row r="34" spans="1:12">
      <c r="A34" s="21">
        <v>31</v>
      </c>
      <c r="B34" s="1" t="s">
        <v>15</v>
      </c>
      <c r="C34" s="9">
        <v>11</v>
      </c>
      <c r="D34" s="3" t="s">
        <v>2</v>
      </c>
      <c r="E34" s="11">
        <v>126081390</v>
      </c>
      <c r="F34" s="11">
        <v>126081508</v>
      </c>
      <c r="G34" s="4" t="str">
        <f>HYPERLINK("http://genome.ucsc.edu/cgi-bin/hgTracks?position=chr8:126081240-126081658","Go2UCSC")</f>
        <v>Go2UCSC</v>
      </c>
      <c r="H34" s="12">
        <v>0</v>
      </c>
      <c r="I34" s="23">
        <v>110.02964584298788</v>
      </c>
      <c r="J34" s="23">
        <v>110.02964584298788</v>
      </c>
      <c r="K34" s="12">
        <v>0</v>
      </c>
      <c r="L34" s="22">
        <v>26.260058673744126</v>
      </c>
    </row>
    <row r="35" spans="1:12">
      <c r="A35" s="21">
        <v>32</v>
      </c>
      <c r="B35" s="1" t="s">
        <v>15</v>
      </c>
      <c r="C35" s="9">
        <v>30</v>
      </c>
      <c r="D35" s="3" t="s">
        <v>2</v>
      </c>
      <c r="E35" s="11">
        <v>126113554</v>
      </c>
      <c r="F35" s="11">
        <v>126113672</v>
      </c>
      <c r="G35" s="4" t="str">
        <f>HYPERLINK("http://genome.ucsc.edu/cgi-bin/hgTracks?position=chr8:126113404-126113822","Go2UCSC")</f>
        <v>Go2UCSC</v>
      </c>
      <c r="H35" s="12">
        <v>0</v>
      </c>
      <c r="I35" s="23">
        <v>109.52804825192069</v>
      </c>
      <c r="J35" s="23">
        <v>109.52804825192069</v>
      </c>
      <c r="K35" s="12">
        <v>0</v>
      </c>
      <c r="L35" s="22">
        <v>26.140345644849809</v>
      </c>
    </row>
    <row r="36" spans="1:12">
      <c r="A36" s="21">
        <v>33</v>
      </c>
      <c r="B36" s="1" t="s">
        <v>15</v>
      </c>
      <c r="C36" s="9">
        <v>18</v>
      </c>
      <c r="D36" s="3" t="s">
        <v>2</v>
      </c>
      <c r="E36" s="11">
        <v>126093228</v>
      </c>
      <c r="F36" s="11">
        <v>126093346</v>
      </c>
      <c r="G36" s="4" t="str">
        <f>HYPERLINK("http://genome.ucsc.edu/cgi-bin/hgTracks?position=chr8:126093078-126093496","Go2UCSC")</f>
        <v>Go2UCSC</v>
      </c>
      <c r="H36" s="12">
        <v>0</v>
      </c>
      <c r="I36" s="23">
        <v>108.48872465263091</v>
      </c>
      <c r="J36" s="23">
        <v>108.48872465263091</v>
      </c>
      <c r="K36" s="12">
        <v>0</v>
      </c>
      <c r="L36" s="22">
        <v>25.892297053133866</v>
      </c>
    </row>
    <row r="37" spans="1:12">
      <c r="A37" s="21">
        <v>34</v>
      </c>
      <c r="B37" s="1" t="s">
        <v>15</v>
      </c>
      <c r="C37" s="9">
        <v>7</v>
      </c>
      <c r="D37" s="3" t="s">
        <v>2</v>
      </c>
      <c r="E37" s="11">
        <v>126072856</v>
      </c>
      <c r="F37" s="11">
        <v>126072974</v>
      </c>
      <c r="G37" s="4" t="str">
        <f>HYPERLINK("http://genome.ucsc.edu/cgi-bin/hgTracks?position=chr8:126072706-126073124","Go2UCSC")</f>
        <v>Go2UCSC</v>
      </c>
      <c r="H37" s="12">
        <v>0</v>
      </c>
      <c r="I37" s="23">
        <v>108.48872465263091</v>
      </c>
      <c r="J37" s="23">
        <v>108.48872465263091</v>
      </c>
      <c r="K37" s="12">
        <v>0</v>
      </c>
      <c r="L37" s="22">
        <v>25.892297053133866</v>
      </c>
    </row>
    <row r="38" spans="1:12">
      <c r="A38" s="21">
        <v>35</v>
      </c>
      <c r="B38" s="1" t="s">
        <v>15</v>
      </c>
      <c r="C38" s="9">
        <v>12</v>
      </c>
      <c r="D38" s="3" t="s">
        <v>2</v>
      </c>
      <c r="E38" s="11">
        <v>126083101</v>
      </c>
      <c r="F38" s="11">
        <v>126083219</v>
      </c>
      <c r="G38" s="4" t="str">
        <f>HYPERLINK("http://genome.ucsc.edu/cgi-bin/hgTracks?position=chr8:126082951-126083369","Go2UCSC")</f>
        <v>Go2UCSC</v>
      </c>
      <c r="H38" s="12">
        <v>0</v>
      </c>
      <c r="I38" s="23">
        <v>106.37372718828794</v>
      </c>
      <c r="J38" s="23">
        <v>106.37372718828794</v>
      </c>
      <c r="K38" s="12">
        <v>0</v>
      </c>
      <c r="L38" s="22">
        <v>25.387524388612874</v>
      </c>
    </row>
    <row r="39" spans="1:12">
      <c r="A39" s="21">
        <v>36</v>
      </c>
      <c r="B39" s="1" t="s">
        <v>15</v>
      </c>
      <c r="C39" s="9">
        <v>5</v>
      </c>
      <c r="D39" s="3" t="s">
        <v>2</v>
      </c>
      <c r="E39" s="11">
        <v>126069478</v>
      </c>
      <c r="F39" s="11">
        <v>126069596</v>
      </c>
      <c r="G39" s="4" t="str">
        <f>HYPERLINK("http://genome.ucsc.edu/cgi-bin/hgTracks?position=chr8:126069328-126069746","Go2UCSC")</f>
        <v>Go2UCSC</v>
      </c>
      <c r="H39" s="12">
        <v>0</v>
      </c>
      <c r="I39" s="23">
        <v>109.60008003427737</v>
      </c>
      <c r="J39" s="23">
        <v>109.60008003427737</v>
      </c>
      <c r="K39" s="12">
        <v>0</v>
      </c>
      <c r="L39" s="22">
        <v>24.571557480621127</v>
      </c>
    </row>
    <row r="40" spans="1:12" ht="13" customHeight="1">
      <c r="A40" s="21">
        <v>37</v>
      </c>
      <c r="B40" s="1" t="s">
        <v>1</v>
      </c>
      <c r="C40" s="9">
        <v>35</v>
      </c>
      <c r="D40" s="3" t="s">
        <v>2</v>
      </c>
      <c r="E40" s="11">
        <v>126122055</v>
      </c>
      <c r="F40" s="11">
        <v>126122176</v>
      </c>
      <c r="G40" s="4" t="str">
        <f>HYPERLINK("http://genome.ucsc.edu/cgi-bin/hgTracks?position=chr8:126121905-126122326","Go2UCSC")</f>
        <v>Go2UCSC</v>
      </c>
      <c r="H40" s="12">
        <v>10.133333333333335</v>
      </c>
      <c r="I40" s="23">
        <v>90.827100141790325</v>
      </c>
      <c r="J40" s="23">
        <v>100.96043347512366</v>
      </c>
      <c r="K40" s="12">
        <v>0.10036935247341382</v>
      </c>
      <c r="L40" s="22">
        <v>23.924273335337361</v>
      </c>
    </row>
    <row r="41" spans="1:12">
      <c r="A41" s="21">
        <v>38</v>
      </c>
      <c r="B41" s="1" t="s">
        <v>15</v>
      </c>
      <c r="C41" s="10">
        <v>24</v>
      </c>
      <c r="D41" s="3" t="s">
        <v>2</v>
      </c>
      <c r="E41" s="11">
        <v>126103350</v>
      </c>
      <c r="F41" s="11">
        <v>126103468</v>
      </c>
      <c r="G41" s="4" t="str">
        <f>HYPERLINK("http://genome.ucsc.edu/cgi-bin/hgTracks?position=chr8:126103200-126103618","Go2UCSC")</f>
        <v>Go2UCSC</v>
      </c>
      <c r="H41" s="12">
        <v>0</v>
      </c>
      <c r="I41" s="23">
        <v>99.60178347949072</v>
      </c>
      <c r="J41" s="23">
        <v>99.60178347949072</v>
      </c>
      <c r="K41" s="12">
        <v>0</v>
      </c>
      <c r="L41" s="22">
        <v>23.771308706322369</v>
      </c>
    </row>
    <row r="42" spans="1:12" ht="13" customHeight="1">
      <c r="A42" s="21">
        <v>39</v>
      </c>
      <c r="B42" s="1" t="s">
        <v>15</v>
      </c>
      <c r="C42" s="9">
        <v>50</v>
      </c>
      <c r="D42" s="3" t="s">
        <v>2</v>
      </c>
      <c r="E42" s="11">
        <v>126147537</v>
      </c>
      <c r="F42" s="11">
        <v>126147645</v>
      </c>
      <c r="G42" s="4" t="str">
        <f>HYPERLINK("http://genome.ucsc.edu/cgi-bin/hgTracks?position=chr8:126147387-126147795","Go2UCSC")</f>
        <v>Go2UCSC</v>
      </c>
      <c r="H42" s="12">
        <v>0</v>
      </c>
      <c r="I42" s="23">
        <v>93.914231155239946</v>
      </c>
      <c r="J42" s="23">
        <v>93.914231155239946</v>
      </c>
      <c r="K42" s="12">
        <v>0</v>
      </c>
      <c r="L42" s="22">
        <v>22.961914707882627</v>
      </c>
    </row>
    <row r="43" spans="1:12">
      <c r="A43" s="21">
        <v>40</v>
      </c>
      <c r="B43" s="1" t="s">
        <v>1</v>
      </c>
      <c r="C43" s="9">
        <v>37</v>
      </c>
      <c r="D43" s="3" t="s">
        <v>2</v>
      </c>
      <c r="E43" s="11">
        <v>126125469</v>
      </c>
      <c r="F43" s="11">
        <v>126125580</v>
      </c>
      <c r="G43" s="4" t="str">
        <f>HYPERLINK("http://genome.ucsc.edu/cgi-bin/hgTracks?position=chr8:126125319-126125730","Go2UCSC")</f>
        <v>Go2UCSC</v>
      </c>
      <c r="H43" s="12">
        <v>0</v>
      </c>
      <c r="I43" s="23">
        <v>94.209146030303401</v>
      </c>
      <c r="J43" s="23">
        <v>94.209146030303401</v>
      </c>
      <c r="K43" s="12">
        <v>0</v>
      </c>
      <c r="L43" s="22">
        <v>22.866297580170727</v>
      </c>
    </row>
    <row r="44" spans="1:12">
      <c r="A44" s="21">
        <v>41</v>
      </c>
      <c r="B44" s="1" t="s">
        <v>15</v>
      </c>
      <c r="C44" s="9">
        <v>36</v>
      </c>
      <c r="D44" s="3" t="s">
        <v>2</v>
      </c>
      <c r="E44" s="11">
        <v>126123761</v>
      </c>
      <c r="F44" s="11">
        <v>126123879</v>
      </c>
      <c r="G44" s="4" t="str">
        <f>HYPERLINK("http://genome.ucsc.edu/cgi-bin/hgTracks?position=chr8:126123611-126124029","Go2UCSC")</f>
        <v>Go2UCSC</v>
      </c>
      <c r="H44" s="12">
        <v>6.333333333333325</v>
      </c>
      <c r="I44" s="23">
        <v>76.940931675012081</v>
      </c>
      <c r="J44" s="23">
        <v>83.274265008345409</v>
      </c>
      <c r="K44" s="12">
        <v>7.6053908523823349E-2</v>
      </c>
      <c r="L44" s="22">
        <v>19.874526254975038</v>
      </c>
    </row>
    <row r="45" spans="1:12">
      <c r="A45" s="21">
        <v>42</v>
      </c>
      <c r="B45" s="16" t="s">
        <v>15</v>
      </c>
      <c r="C45" s="10">
        <v>3</v>
      </c>
      <c r="D45" s="3" t="s">
        <v>2</v>
      </c>
      <c r="E45" s="11">
        <v>126066078</v>
      </c>
      <c r="F45" s="11">
        <v>126066196</v>
      </c>
      <c r="G45" s="4" t="str">
        <f>HYPERLINK("http://genome.ucsc.edu/cgi-bin/hgTracks?position=chr8:126065928-126066346","Go2UCSC")</f>
        <v>Go2UCSC</v>
      </c>
      <c r="H45" s="12">
        <v>0</v>
      </c>
      <c r="I45" s="23">
        <v>74.843553678201516</v>
      </c>
      <c r="J45" s="23">
        <v>74.843553678201516</v>
      </c>
      <c r="K45" s="12">
        <v>0</v>
      </c>
      <c r="L45" s="22">
        <v>17.862423312219931</v>
      </c>
    </row>
    <row r="46" spans="1:12">
      <c r="A46" s="21">
        <v>43</v>
      </c>
      <c r="B46" s="1" t="s">
        <v>1</v>
      </c>
      <c r="C46" s="10">
        <v>16</v>
      </c>
      <c r="D46" s="3" t="s">
        <v>2</v>
      </c>
      <c r="E46" s="11">
        <v>126089866</v>
      </c>
      <c r="F46" s="11">
        <v>126089987</v>
      </c>
      <c r="G46" s="4" t="str">
        <f>HYPERLINK("http://genome.ucsc.edu/cgi-bin/hgTracks?position=chr8:126089716-126090137","Go2UCSC")</f>
        <v>Go2UCSC</v>
      </c>
      <c r="H46" s="12">
        <v>0</v>
      </c>
      <c r="I46" s="23">
        <v>74.576979784821376</v>
      </c>
      <c r="J46" s="23">
        <v>74.576979784821376</v>
      </c>
      <c r="K46" s="12">
        <v>0</v>
      </c>
      <c r="L46" s="22">
        <v>17.672270091189901</v>
      </c>
    </row>
    <row r="47" spans="1:12">
      <c r="A47" s="21">
        <v>44</v>
      </c>
      <c r="B47" s="16" t="s">
        <v>15</v>
      </c>
      <c r="C47" s="15">
        <v>14</v>
      </c>
      <c r="D47" s="3" t="s">
        <v>2</v>
      </c>
      <c r="E47" s="11">
        <v>126086495</v>
      </c>
      <c r="F47" s="11">
        <v>126086613</v>
      </c>
      <c r="G47" s="4" t="str">
        <f>HYPERLINK("http://genome.ucsc.edu/cgi-bin/hgTracks?position=chr8:126086345-126086763","Go2UCSC")</f>
        <v>Go2UCSC</v>
      </c>
      <c r="H47" s="12">
        <v>0</v>
      </c>
      <c r="I47" s="23">
        <v>50.178768972362676</v>
      </c>
      <c r="J47" s="23">
        <v>50.178768972362676</v>
      </c>
      <c r="K47" s="12">
        <v>0</v>
      </c>
      <c r="L47" s="22">
        <v>11.97583985020589</v>
      </c>
    </row>
    <row r="48" spans="1:12">
      <c r="A48" s="21">
        <v>45</v>
      </c>
      <c r="B48" s="16" t="s">
        <v>15</v>
      </c>
      <c r="C48" s="15">
        <v>19</v>
      </c>
      <c r="D48" s="3" t="s">
        <v>2</v>
      </c>
      <c r="E48" s="11">
        <v>126094901</v>
      </c>
      <c r="F48" s="11">
        <v>126095019</v>
      </c>
      <c r="G48" s="4" t="str">
        <f>HYPERLINK("http://genome.ucsc.edu/cgi-bin/hgTracks?position=chr8:126094751-126095169","Go2UCSC")</f>
        <v>Go2UCSC</v>
      </c>
      <c r="H48" s="12">
        <v>0</v>
      </c>
      <c r="I48" s="23">
        <v>50.178768972362647</v>
      </c>
      <c r="J48" s="23">
        <v>50.178768972362647</v>
      </c>
      <c r="K48" s="12">
        <v>0</v>
      </c>
      <c r="L48" s="22">
        <v>11.975839850205883</v>
      </c>
    </row>
    <row r="49" spans="1:12">
      <c r="A49" s="21">
        <v>46</v>
      </c>
      <c r="B49" s="16" t="s">
        <v>15</v>
      </c>
      <c r="C49" s="15">
        <v>2</v>
      </c>
      <c r="D49" s="3" t="s">
        <v>2</v>
      </c>
      <c r="E49" s="11">
        <v>126064393</v>
      </c>
      <c r="F49" s="11">
        <v>126064511</v>
      </c>
      <c r="G49" s="18" t="str">
        <f>HYPERLINK("http://genome.ucsc.edu/cgi-bin/hgTracks?position=chr8:126064243-126064661","Go2UCSC")</f>
        <v>Go2UCSC</v>
      </c>
      <c r="H49" s="12">
        <v>1.52</v>
      </c>
      <c r="I49" s="23">
        <v>46.286546002171796</v>
      </c>
      <c r="J49" s="23">
        <v>47.8065460021718</v>
      </c>
      <c r="K49" s="12">
        <v>3.1794809019060864E-2</v>
      </c>
      <c r="L49" s="22">
        <v>11.409676850160334</v>
      </c>
    </row>
    <row r="50" spans="1:12">
      <c r="A50" s="21">
        <v>47</v>
      </c>
      <c r="B50" s="16" t="s">
        <v>15</v>
      </c>
      <c r="C50" s="15">
        <v>31</v>
      </c>
      <c r="D50" s="3" t="s">
        <v>2</v>
      </c>
      <c r="E50" s="11">
        <v>126115271</v>
      </c>
      <c r="F50" s="11">
        <v>126115389</v>
      </c>
      <c r="G50" s="4" t="str">
        <f>HYPERLINK("http://genome.ucsc.edu/cgi-bin/hgTracks?position=chr8:126115121-126115539","Go2UCSC")</f>
        <v>Go2UCSC</v>
      </c>
      <c r="H50" s="12">
        <v>0</v>
      </c>
      <c r="I50" s="23">
        <v>46.264488649068724</v>
      </c>
      <c r="J50" s="23">
        <v>46.264488649068724</v>
      </c>
      <c r="K50" s="12">
        <v>0</v>
      </c>
      <c r="L50" s="22">
        <v>11.041644068990148</v>
      </c>
    </row>
    <row r="51" spans="1:12">
      <c r="A51" s="21">
        <v>48</v>
      </c>
      <c r="B51" s="16" t="s">
        <v>15</v>
      </c>
      <c r="C51" s="15">
        <v>27</v>
      </c>
      <c r="D51" s="3" t="s">
        <v>2</v>
      </c>
      <c r="E51" s="11">
        <v>126108435</v>
      </c>
      <c r="F51" s="11">
        <v>126108553</v>
      </c>
      <c r="G51" s="4" t="str">
        <f>HYPERLINK("http://genome.ucsc.edu/cgi-bin/hgTracks?position=chr8:126108285-126108703","Go2UCSC")</f>
        <v>Go2UCSC</v>
      </c>
      <c r="H51" s="12">
        <v>0</v>
      </c>
      <c r="I51" s="23">
        <v>42.025083074933171</v>
      </c>
      <c r="J51" s="23">
        <v>42.025083074933171</v>
      </c>
      <c r="K51" s="12">
        <v>0</v>
      </c>
      <c r="L51" s="22">
        <v>10.029852762513883</v>
      </c>
    </row>
    <row r="52" spans="1:12">
      <c r="A52" s="21">
        <v>49</v>
      </c>
      <c r="B52" s="16" t="s">
        <v>15</v>
      </c>
      <c r="C52" s="15">
        <v>29</v>
      </c>
      <c r="D52" s="3" t="s">
        <v>2</v>
      </c>
      <c r="E52" s="11">
        <v>126111859</v>
      </c>
      <c r="F52" s="11">
        <v>126111977</v>
      </c>
      <c r="G52" s="4" t="str">
        <f>HYPERLINK("http://genome.ucsc.edu/cgi-bin/hgTracks?position=chr8:126111709-126112127","Go2UCSC")</f>
        <v>Go2UCSC</v>
      </c>
      <c r="H52" s="12">
        <v>0</v>
      </c>
      <c r="I52" s="23">
        <v>41.066746016482952</v>
      </c>
      <c r="J52" s="23">
        <v>41.066746016482952</v>
      </c>
      <c r="K52" s="12">
        <v>0</v>
      </c>
      <c r="L52" s="22">
        <v>8.3763715093401157</v>
      </c>
    </row>
    <row r="53" spans="1:12">
      <c r="A53" s="21">
        <v>50</v>
      </c>
      <c r="B53" s="16" t="s">
        <v>15</v>
      </c>
      <c r="C53" s="15">
        <v>15</v>
      </c>
      <c r="D53" s="3" t="s">
        <v>2</v>
      </c>
      <c r="E53" s="11">
        <v>126088186</v>
      </c>
      <c r="F53" s="11">
        <v>126088304</v>
      </c>
      <c r="G53" s="4" t="str">
        <f>HYPERLINK("http://genome.ucsc.edu/cgi-bin/hgTracks?position=chr8:126088036-126088454","Go2UCSC")</f>
        <v>Go2UCSC</v>
      </c>
      <c r="H53" s="12">
        <v>0</v>
      </c>
      <c r="I53" s="23">
        <v>36.894822920387398</v>
      </c>
      <c r="J53" s="23">
        <v>36.894822920387398</v>
      </c>
      <c r="K53" s="12">
        <v>0</v>
      </c>
      <c r="L53" s="22">
        <v>8.1061886030711801</v>
      </c>
    </row>
    <row r="54" spans="1:12" ht="113" customHeight="1">
      <c r="A54" s="27" t="s">
        <v>16</v>
      </c>
      <c r="B54" s="27"/>
      <c r="C54" s="27"/>
      <c r="D54" s="27"/>
      <c r="E54" s="27"/>
      <c r="F54" s="27"/>
      <c r="G54" s="28"/>
      <c r="H54" s="27"/>
      <c r="I54" s="27"/>
      <c r="J54" s="27"/>
      <c r="K54" s="27"/>
      <c r="L54" s="29"/>
    </row>
  </sheetData>
  <sortState ref="A4:L53">
    <sortCondition descending="1" ref="L4:L53"/>
    <sortCondition descending="1" ref="E4:E53"/>
  </sortState>
  <mergeCells count="2">
    <mergeCell ref="H2:L2"/>
    <mergeCell ref="A54:L54"/>
  </mergeCells>
  <phoneticPr fontId="4" type="noConversion"/>
  <pageMargins left="0.75000000000000011" right="0.75000000000000011" top="1" bottom="1" header="0.5" footer="0.5"/>
  <pageSetup orientation="landscape" horizontalDpi="4294967292" verticalDpi="429496729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UNIL / CIG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Nouria Hernandez</dc:creator>
  <cp:lastModifiedBy>Donatella Canella</cp:lastModifiedBy>
  <cp:lastPrinted>2011-07-15T15:49:21Z</cp:lastPrinted>
  <dcterms:created xsi:type="dcterms:W3CDTF">2011-03-18T13:23:21Z</dcterms:created>
  <dcterms:modified xsi:type="dcterms:W3CDTF">2011-11-13T19:44:44Z</dcterms:modified>
</cp:coreProperties>
</file>